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jaan\SERELIA\LTT &amp; LTP PADI\Rekapan Data\"/>
    </mc:Choice>
  </mc:AlternateContent>
  <bookViews>
    <workbookView xWindow="0" yWindow="0" windowWidth="20445" windowHeight="7680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Sheet1!$A$1:$AG$22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1" l="1"/>
  <c r="Z22" i="1"/>
  <c r="AB22" i="1"/>
  <c r="AA22" i="1"/>
  <c r="Q22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Z5" i="1"/>
  <c r="AC5" i="1"/>
  <c r="AG22" i="1" l="1"/>
  <c r="Y22" i="1"/>
  <c r="X22" i="1"/>
  <c r="V22" i="1"/>
  <c r="W22" i="1" s="1"/>
  <c r="U22" i="1"/>
  <c r="P22" i="1"/>
  <c r="O22" i="1"/>
  <c r="J22" i="1"/>
  <c r="K22" i="1" s="1"/>
  <c r="I22" i="1"/>
  <c r="G22" i="1"/>
  <c r="F22" i="1"/>
  <c r="D22" i="1"/>
  <c r="C22" i="1"/>
  <c r="Z21" i="1"/>
  <c r="W21" i="1"/>
  <c r="S21" i="1"/>
  <c r="T21" i="1" s="1"/>
  <c r="R21" i="1"/>
  <c r="Q21" i="1"/>
  <c r="M21" i="1"/>
  <c r="AE21" i="1" s="1"/>
  <c r="AF21" i="1" s="1"/>
  <c r="L21" i="1"/>
  <c r="K21" i="1"/>
  <c r="H21" i="1"/>
  <c r="E21" i="1"/>
  <c r="Z20" i="1"/>
  <c r="W20" i="1"/>
  <c r="S20" i="1"/>
  <c r="T20" i="1" s="1"/>
  <c r="R20" i="1"/>
  <c r="Q20" i="1"/>
  <c r="M20" i="1"/>
  <c r="AE20" i="1" s="1"/>
  <c r="AF20" i="1" s="1"/>
  <c r="L20" i="1"/>
  <c r="AD20" i="1" s="1"/>
  <c r="K20" i="1"/>
  <c r="H20" i="1"/>
  <c r="E20" i="1"/>
  <c r="Z19" i="1"/>
  <c r="W19" i="1"/>
  <c r="S19" i="1"/>
  <c r="T19" i="1" s="1"/>
  <c r="R19" i="1"/>
  <c r="AD19" i="1" s="1"/>
  <c r="Q19" i="1"/>
  <c r="M19" i="1"/>
  <c r="AE19" i="1" s="1"/>
  <c r="AF19" i="1" s="1"/>
  <c r="L19" i="1"/>
  <c r="K19" i="1"/>
  <c r="H19" i="1"/>
  <c r="E19" i="1"/>
  <c r="Z18" i="1"/>
  <c r="W18" i="1"/>
  <c r="S18" i="1"/>
  <c r="T18" i="1" s="1"/>
  <c r="R18" i="1"/>
  <c r="Q18" i="1"/>
  <c r="M18" i="1"/>
  <c r="AE18" i="1" s="1"/>
  <c r="AF18" i="1" s="1"/>
  <c r="L18" i="1"/>
  <c r="AD18" i="1" s="1"/>
  <c r="K18" i="1"/>
  <c r="H18" i="1"/>
  <c r="E18" i="1"/>
  <c r="Z17" i="1"/>
  <c r="W17" i="1"/>
  <c r="S17" i="1"/>
  <c r="T17" i="1" s="1"/>
  <c r="R17" i="1"/>
  <c r="AD17" i="1" s="1"/>
  <c r="Q17" i="1"/>
  <c r="M17" i="1"/>
  <c r="AE17" i="1" s="1"/>
  <c r="AF17" i="1" s="1"/>
  <c r="L17" i="1"/>
  <c r="K17" i="1"/>
  <c r="H17" i="1"/>
  <c r="E17" i="1"/>
  <c r="Z16" i="1"/>
  <c r="W16" i="1"/>
  <c r="S16" i="1"/>
  <c r="T16" i="1" s="1"/>
  <c r="R16" i="1"/>
  <c r="Q16" i="1"/>
  <c r="M16" i="1"/>
  <c r="AE16" i="1" s="1"/>
  <c r="AF16" i="1" s="1"/>
  <c r="L16" i="1"/>
  <c r="AD16" i="1" s="1"/>
  <c r="K16" i="1"/>
  <c r="H16" i="1"/>
  <c r="E16" i="1"/>
  <c r="Z15" i="1"/>
  <c r="W15" i="1"/>
  <c r="S15" i="1"/>
  <c r="T15" i="1" s="1"/>
  <c r="R15" i="1"/>
  <c r="AD15" i="1" s="1"/>
  <c r="Q15" i="1"/>
  <c r="M15" i="1"/>
  <c r="AE15" i="1" s="1"/>
  <c r="AF15" i="1" s="1"/>
  <c r="L15" i="1"/>
  <c r="K15" i="1"/>
  <c r="H15" i="1"/>
  <c r="E15" i="1"/>
  <c r="Z14" i="1"/>
  <c r="W14" i="1"/>
  <c r="S14" i="1"/>
  <c r="T14" i="1" s="1"/>
  <c r="R14" i="1"/>
  <c r="Q14" i="1"/>
  <c r="M14" i="1"/>
  <c r="AE14" i="1" s="1"/>
  <c r="AF14" i="1" s="1"/>
  <c r="L14" i="1"/>
  <c r="AD14" i="1" s="1"/>
  <c r="K14" i="1"/>
  <c r="H14" i="1"/>
  <c r="E14" i="1"/>
  <c r="Z13" i="1"/>
  <c r="W13" i="1"/>
  <c r="S13" i="1"/>
  <c r="T13" i="1" s="1"/>
  <c r="R13" i="1"/>
  <c r="AD13" i="1" s="1"/>
  <c r="Q13" i="1"/>
  <c r="M13" i="1"/>
  <c r="AE13" i="1" s="1"/>
  <c r="AF13" i="1" s="1"/>
  <c r="L13" i="1"/>
  <c r="K13" i="1"/>
  <c r="H13" i="1"/>
  <c r="E13" i="1"/>
  <c r="Z12" i="1"/>
  <c r="W12" i="1"/>
  <c r="S12" i="1"/>
  <c r="T12" i="1" s="1"/>
  <c r="R12" i="1"/>
  <c r="Q12" i="1"/>
  <c r="M12" i="1"/>
  <c r="AE12" i="1" s="1"/>
  <c r="AF12" i="1" s="1"/>
  <c r="L12" i="1"/>
  <c r="AD12" i="1" s="1"/>
  <c r="K12" i="1"/>
  <c r="H12" i="1"/>
  <c r="E12" i="1"/>
  <c r="Z11" i="1"/>
  <c r="W11" i="1"/>
  <c r="S11" i="1"/>
  <c r="T11" i="1" s="1"/>
  <c r="R11" i="1"/>
  <c r="AD11" i="1" s="1"/>
  <c r="Q11" i="1"/>
  <c r="M11" i="1"/>
  <c r="L11" i="1"/>
  <c r="K11" i="1"/>
  <c r="H11" i="1"/>
  <c r="E11" i="1"/>
  <c r="Z10" i="1"/>
  <c r="W10" i="1"/>
  <c r="S10" i="1"/>
  <c r="T10" i="1" s="1"/>
  <c r="R10" i="1"/>
  <c r="Q10" i="1"/>
  <c r="M10" i="1"/>
  <c r="AE10" i="1" s="1"/>
  <c r="AF10" i="1" s="1"/>
  <c r="L10" i="1"/>
  <c r="AD10" i="1" s="1"/>
  <c r="K10" i="1"/>
  <c r="H10" i="1"/>
  <c r="E10" i="1"/>
  <c r="Z9" i="1"/>
  <c r="W9" i="1"/>
  <c r="S9" i="1"/>
  <c r="T9" i="1" s="1"/>
  <c r="R9" i="1"/>
  <c r="AD9" i="1" s="1"/>
  <c r="Q9" i="1"/>
  <c r="M9" i="1"/>
  <c r="L9" i="1"/>
  <c r="K9" i="1"/>
  <c r="H9" i="1"/>
  <c r="E9" i="1"/>
  <c r="AE8" i="1"/>
  <c r="AF8" i="1" s="1"/>
  <c r="Z8" i="1"/>
  <c r="W8" i="1"/>
  <c r="T8" i="1"/>
  <c r="Q8" i="1"/>
  <c r="N8" i="1"/>
  <c r="L8" i="1"/>
  <c r="AD8" i="1" s="1"/>
  <c r="K8" i="1"/>
  <c r="H8" i="1"/>
  <c r="E8" i="1"/>
  <c r="Z7" i="1"/>
  <c r="W7" i="1"/>
  <c r="S7" i="1"/>
  <c r="T7" i="1" s="1"/>
  <c r="Q7" i="1"/>
  <c r="M7" i="1"/>
  <c r="N7" i="1" s="1"/>
  <c r="L7" i="1"/>
  <c r="AD7" i="1" s="1"/>
  <c r="K7" i="1"/>
  <c r="H7" i="1"/>
  <c r="E7" i="1"/>
  <c r="Z6" i="1"/>
  <c r="W6" i="1"/>
  <c r="T6" i="1"/>
  <c r="S6" i="1"/>
  <c r="R6" i="1"/>
  <c r="Q6" i="1"/>
  <c r="N6" i="1"/>
  <c r="M6" i="1"/>
  <c r="AE6" i="1" s="1"/>
  <c r="AF6" i="1" s="1"/>
  <c r="L6" i="1"/>
  <c r="K6" i="1"/>
  <c r="H6" i="1"/>
  <c r="H22" i="1" s="1"/>
  <c r="E6" i="1"/>
  <c r="W5" i="1"/>
  <c r="S5" i="1"/>
  <c r="R5" i="1"/>
  <c r="Q5" i="1"/>
  <c r="M5" i="1"/>
  <c r="L5" i="1"/>
  <c r="AD5" i="1" s="1"/>
  <c r="K5" i="1"/>
  <c r="H5" i="1"/>
  <c r="E5" i="1"/>
  <c r="E22" i="1" s="1"/>
  <c r="N10" i="1" l="1"/>
  <c r="N12" i="1"/>
  <c r="N14" i="1"/>
  <c r="N16" i="1"/>
  <c r="N18" i="1"/>
  <c r="N20" i="1"/>
  <c r="AD21" i="1"/>
  <c r="M22" i="1"/>
  <c r="N22" i="1" s="1"/>
  <c r="AE5" i="1"/>
  <c r="N5" i="1"/>
  <c r="AD6" i="1"/>
  <c r="L22" i="1"/>
  <c r="R22" i="1"/>
  <c r="AE9" i="1"/>
  <c r="AF9" i="1" s="1"/>
  <c r="N9" i="1"/>
  <c r="S22" i="1"/>
  <c r="T22" i="1" s="1"/>
  <c r="T5" i="1"/>
  <c r="AE7" i="1"/>
  <c r="AF7" i="1" s="1"/>
  <c r="AE11" i="1"/>
  <c r="AF11" i="1" s="1"/>
  <c r="N11" i="1"/>
  <c r="N13" i="1"/>
  <c r="N15" i="1"/>
  <c r="N17" i="1"/>
  <c r="N19" i="1"/>
  <c r="N21" i="1"/>
  <c r="AD22" i="1" l="1"/>
  <c r="AE22" i="1"/>
  <c r="AF22" i="1" s="1"/>
  <c r="AF5" i="1"/>
</calcChain>
</file>

<file path=xl/sharedStrings.xml><?xml version="1.0" encoding="utf-8"?>
<sst xmlns="http://schemas.openxmlformats.org/spreadsheetml/2006/main" count="64" uniqueCount="37">
  <si>
    <t>No</t>
  </si>
  <si>
    <t>Kecamatan</t>
  </si>
  <si>
    <t xml:space="preserve">Januari </t>
  </si>
  <si>
    <t xml:space="preserve">February </t>
  </si>
  <si>
    <t xml:space="preserve">Maret </t>
  </si>
  <si>
    <t xml:space="preserve">April </t>
  </si>
  <si>
    <t xml:space="preserve">Mei </t>
  </si>
  <si>
    <t xml:space="preserve">Juni </t>
  </si>
  <si>
    <t xml:space="preserve">Juli </t>
  </si>
  <si>
    <t>Agustus</t>
  </si>
  <si>
    <t>Total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</si>
  <si>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</si>
  <si>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</si>
  <si>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</si>
  <si>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</si>
  <si>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</si>
  <si>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</si>
  <si>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</si>
  <si>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</si>
  <si>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</si>
  <si>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</si>
  <si>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</si>
  <si>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</si>
  <si>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</si>
  <si>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</si>
  <si>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</si>
  <si>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</si>
  <si>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</si>
  <si>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</si>
  <si>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</si>
  <si>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</si>
  <si>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</si>
  <si>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</si>
  <si>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</si>
  <si>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</si>
  <si>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September </t>
  </si>
  <si>
    <t xml:space="preserve">Periode Januari - September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</si>
</sst>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64" fontId="5" fillId="0" borderId="10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43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165" fontId="6" fillId="0" borderId="10" xfId="1" applyNumberFormat="1" applyFont="1" applyFill="1" applyBorder="1" applyAlignment="1">
      <alignment horizontal="center" vertical="center"/>
    </xf>
    <xf numFmtId="41" fontId="6" fillId="0" borderId="11" xfId="2" applyFont="1" applyFill="1" applyBorder="1" applyAlignment="1">
      <alignment horizontal="right" vertical="center"/>
    </xf>
    <xf numFmtId="41" fontId="6" fillId="0" borderId="10" xfId="2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165" fontId="6" fillId="0" borderId="11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an/SERELIA/LTT%20&amp;%20LTP%20PADI/4.%20April%202022/form%20Harian%20padi%20April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an/SERELIA/LTT%20&amp;%20LTP%20PADI/6.%20Juni%202022/form%20Harian%20padi%20Juni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ian Padi-Desa-April 2022"/>
      <sheetName val="jagung"/>
      <sheetName val="kedelai"/>
      <sheetName val="Harian-Kec-Maret-tanam"/>
      <sheetName val="Harian-Mar"/>
      <sheetName val="Harian Kec-Maret-panen"/>
      <sheetName val="Harian-Feb"/>
      <sheetName val="Harian-Apr"/>
      <sheetName val="Harian-Mei"/>
      <sheetName val="Harian-Jun"/>
      <sheetName val="Harian-Jul"/>
      <sheetName val="Harian-Agust"/>
      <sheetName val="Harian-Sept"/>
      <sheetName val="Harian-Ok"/>
      <sheetName val="Harian-Nov"/>
      <sheetName val="Harian-Des"/>
      <sheetName val="Rekap LTT "/>
      <sheetName val="Sheet1"/>
      <sheetName val="Sheet3"/>
      <sheetName val="Luas Baku sawah"/>
      <sheetName val="Sheet2"/>
      <sheetName val="Sheet4"/>
      <sheetName val="Sheet5"/>
      <sheetName val="Harian Padi-Desa-Maret 2022"/>
    </sheetNames>
    <sheetDataSet>
      <sheetData sheetId="0">
        <row r="16">
          <cell r="BM16">
            <v>11</v>
          </cell>
          <cell r="BN16">
            <v>187</v>
          </cell>
        </row>
        <row r="23">
          <cell r="BM23">
            <v>275</v>
          </cell>
          <cell r="BN23">
            <v>11</v>
          </cell>
        </row>
        <row r="33">
          <cell r="BM33">
            <v>589</v>
          </cell>
          <cell r="BN33">
            <v>95</v>
          </cell>
        </row>
        <row r="48">
          <cell r="BM48">
            <v>1159</v>
          </cell>
        </row>
        <row r="66">
          <cell r="BM66">
            <v>461</v>
          </cell>
          <cell r="BN66">
            <v>116</v>
          </cell>
        </row>
        <row r="82">
          <cell r="BM82">
            <v>316</v>
          </cell>
          <cell r="BN82">
            <v>530</v>
          </cell>
        </row>
        <row r="99">
          <cell r="BM99">
            <v>325</v>
          </cell>
          <cell r="BN99">
            <v>327</v>
          </cell>
        </row>
        <row r="115">
          <cell r="BM115">
            <v>247</v>
          </cell>
          <cell r="BN115">
            <v>216</v>
          </cell>
        </row>
        <row r="132">
          <cell r="BM132">
            <v>484</v>
          </cell>
          <cell r="BN132">
            <v>346</v>
          </cell>
        </row>
        <row r="144">
          <cell r="BM144">
            <v>290.14999999999998</v>
          </cell>
          <cell r="BN144">
            <v>277</v>
          </cell>
        </row>
        <row r="158">
          <cell r="BM158">
            <v>612</v>
          </cell>
          <cell r="BN158">
            <v>255</v>
          </cell>
        </row>
        <row r="171">
          <cell r="BM171">
            <v>334</v>
          </cell>
          <cell r="BN171">
            <v>412</v>
          </cell>
        </row>
        <row r="183">
          <cell r="BM183">
            <v>76</v>
          </cell>
          <cell r="BN183">
            <v>46</v>
          </cell>
        </row>
        <row r="194">
          <cell r="BM194">
            <v>128</v>
          </cell>
          <cell r="BN194">
            <v>137</v>
          </cell>
        </row>
        <row r="206">
          <cell r="BM206">
            <v>162</v>
          </cell>
          <cell r="BN206">
            <v>113</v>
          </cell>
        </row>
        <row r="218">
          <cell r="BM218">
            <v>71</v>
          </cell>
          <cell r="BN218">
            <v>70</v>
          </cell>
        </row>
        <row r="230">
          <cell r="BM230">
            <v>10</v>
          </cell>
          <cell r="BN230">
            <v>478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ian Padi-Desa-Juni 2022"/>
      <sheetName val="jagung"/>
      <sheetName val="kedelai"/>
      <sheetName val="Harian-Kec-Maret-tanam"/>
      <sheetName val="Harian-Mar"/>
      <sheetName val="Harian Kec-Maret-panen"/>
      <sheetName val="Harian-Feb"/>
      <sheetName val="Harian-Apr"/>
      <sheetName val="Harian-Mei"/>
      <sheetName val="Harian-Jun"/>
      <sheetName val="Harian-Jul"/>
      <sheetName val="Harian-Agust"/>
      <sheetName val="Harian-Sept"/>
      <sheetName val="Harian-Ok"/>
      <sheetName val="Harian-Nov"/>
      <sheetName val="Harian-Des"/>
      <sheetName val="Rekap LTT "/>
      <sheetName val="Sheet1"/>
      <sheetName val="Sheet3"/>
      <sheetName val="Luas Baku sawah"/>
      <sheetName val="Sheet2"/>
      <sheetName val="Sheet4"/>
      <sheetName val="Sheet5"/>
    </sheetNames>
    <sheetDataSet>
      <sheetData sheetId="0">
        <row r="16">
          <cell r="BM16">
            <v>100</v>
          </cell>
          <cell r="BN16">
            <v>9</v>
          </cell>
        </row>
        <row r="23">
          <cell r="BM23">
            <v>0</v>
          </cell>
          <cell r="BN23">
            <v>20</v>
          </cell>
        </row>
        <row r="33">
          <cell r="BN33">
            <v>48</v>
          </cell>
        </row>
        <row r="66">
          <cell r="BM66">
            <v>95</v>
          </cell>
          <cell r="BN66">
            <v>334</v>
          </cell>
        </row>
        <row r="82">
          <cell r="BM82">
            <v>163</v>
          </cell>
          <cell r="BN82">
            <v>37</v>
          </cell>
        </row>
        <row r="99">
          <cell r="BM99">
            <v>362</v>
          </cell>
          <cell r="BN99">
            <v>462</v>
          </cell>
        </row>
        <row r="115">
          <cell r="BM115">
            <v>193</v>
          </cell>
          <cell r="BN115">
            <v>166</v>
          </cell>
        </row>
        <row r="132">
          <cell r="BM132">
            <v>205</v>
          </cell>
          <cell r="BN132">
            <v>246</v>
          </cell>
        </row>
        <row r="144">
          <cell r="BM144">
            <v>186</v>
          </cell>
          <cell r="BN144">
            <v>198</v>
          </cell>
        </row>
        <row r="158">
          <cell r="BM158">
            <v>235</v>
          </cell>
          <cell r="BN158">
            <v>223</v>
          </cell>
        </row>
        <row r="171">
          <cell r="BM171">
            <v>337</v>
          </cell>
          <cell r="BN171">
            <v>262</v>
          </cell>
        </row>
        <row r="183">
          <cell r="BM183">
            <v>44</v>
          </cell>
          <cell r="BN183">
            <v>2</v>
          </cell>
        </row>
        <row r="194">
          <cell r="BM194">
            <v>56</v>
          </cell>
          <cell r="BN194">
            <v>117</v>
          </cell>
        </row>
        <row r="206">
          <cell r="BM206">
            <v>109</v>
          </cell>
          <cell r="BN206">
            <v>10</v>
          </cell>
        </row>
        <row r="218">
          <cell r="BM218">
            <v>56</v>
          </cell>
          <cell r="BN218">
            <v>25</v>
          </cell>
        </row>
        <row r="230">
          <cell r="BM230">
            <v>298</v>
          </cell>
          <cell r="BN230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zoomScale="93" zoomScaleNormal="93" workbookViewId="0">
      <selection activeCell="O11" sqref="O11"/>
    </sheetView>
  </sheetViews>
  <sheetFormatPr defaultRowHeight="15" x14ac:dyDescent="0.25"/>
  <cols>
    <col min="1" max="1" width="3.85546875" bestFit="1" customWidth="1"/>
    <col min="2" max="2" width="16.85546875" bestFit="1" customWidth="1"/>
    <col min="3" max="3" width="8.28515625" customWidth="1"/>
    <col min="4" max="4" width="7.7109375" customWidth="1"/>
    <col min="5" max="5" width="9.5703125" bestFit="1" customWidth="1"/>
    <col min="6" max="6" width="7.42578125" customWidth="1"/>
    <col min="7" max="7" width="7.5703125" customWidth="1"/>
    <col min="8" max="8" width="10.42578125" bestFit="1" customWidth="1"/>
    <col min="9" max="10" width="9.28515625" bestFit="1" customWidth="1"/>
    <col min="11" max="11" width="9.5703125" bestFit="1" customWidth="1"/>
    <col min="12" max="13" width="9.28515625" bestFit="1" customWidth="1"/>
    <col min="14" max="14" width="9.5703125" bestFit="1" customWidth="1"/>
    <col min="15" max="16" width="9.28515625" bestFit="1" customWidth="1"/>
    <col min="17" max="17" width="9.5703125" bestFit="1" customWidth="1"/>
    <col min="18" max="19" width="9.28515625" bestFit="1" customWidth="1"/>
    <col min="20" max="20" width="9.5703125" bestFit="1" customWidth="1"/>
    <col min="21" max="22" width="9.28515625" bestFit="1" customWidth="1"/>
    <col min="23" max="23" width="9.5703125" bestFit="1" customWidth="1"/>
    <col min="24" max="25" width="9.28515625" bestFit="1" customWidth="1"/>
    <col min="26" max="26" width="9.5703125" bestFit="1" customWidth="1"/>
    <col min="27" max="29" width="9.5703125" customWidth="1"/>
    <col min="30" max="31" width="10.42578125" bestFit="1" customWidth="1"/>
    <col min="32" max="32" width="9.85546875" bestFit="1" customWidth="1"/>
    <col min="33" max="33" width="13.28515625" bestFit="1" customWidth="1"/>
    <col min="34" max="34" width="9.140625" bestFit="1" customWidth="1"/>
    <col min="35" max="35" width="14.85546875" customWidth="1"/>
    <col min="36" max="38" width="11" bestFit="1" customWidth="1"/>
    <col min="39" max="39" width="4.28515625" bestFit="1" customWidth="1"/>
  </cols>
  <sheetData>
    <row r="1" spans="1:38" ht="18.75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10"/>
      <c r="AH1" s="10"/>
    </row>
    <row r="2" spans="1:38" ht="15.75" thickBot="1" x14ac:dyDescent="0.3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48"/>
      <c r="Y2" s="48"/>
      <c r="Z2" s="48"/>
      <c r="AA2" s="31"/>
      <c r="AB2" s="31"/>
      <c r="AC2" s="31"/>
      <c r="AD2" s="31"/>
      <c r="AE2" s="31"/>
      <c r="AF2" s="31"/>
      <c r="AG2" s="10"/>
      <c r="AH2" s="10"/>
    </row>
    <row r="3" spans="1:38" ht="15.75" customHeight="1" x14ac:dyDescent="0.25">
      <c r="A3" s="43" t="s">
        <v>0</v>
      </c>
      <c r="B3" s="45" t="s">
        <v>1</v>
      </c>
      <c r="C3" s="33" t="s">
        <v>2</v>
      </c>
      <c r="D3" s="34"/>
      <c r="E3" s="35"/>
      <c r="F3" s="33" t="s">
        <v>3</v>
      </c>
      <c r="G3" s="34"/>
      <c r="H3" s="35"/>
      <c r="I3" s="33" t="s">
        <v>4</v>
      </c>
      <c r="J3" s="34"/>
      <c r="K3" s="35"/>
      <c r="L3" s="33" t="s">
        <v>5</v>
      </c>
      <c r="M3" s="34"/>
      <c r="N3" s="35"/>
      <c r="O3" s="33" t="s">
        <v>6</v>
      </c>
      <c r="P3" s="34"/>
      <c r="Q3" s="35"/>
      <c r="R3" s="33" t="s">
        <v>7</v>
      </c>
      <c r="S3" s="34"/>
      <c r="T3" s="35"/>
      <c r="U3" s="33" t="s">
        <v>8</v>
      </c>
      <c r="V3" s="34"/>
      <c r="W3" s="35"/>
      <c r="X3" s="49" t="s">
        <v>9</v>
      </c>
      <c r="Y3" s="50"/>
      <c r="Z3" s="51"/>
      <c r="AA3" s="34" t="s">
        <v>35</v>
      </c>
      <c r="AB3" s="34"/>
      <c r="AC3" s="47"/>
      <c r="AD3" s="36" t="s">
        <v>10</v>
      </c>
      <c r="AE3" s="37"/>
      <c r="AF3" s="38"/>
      <c r="AG3" s="40" t="s">
        <v>29</v>
      </c>
      <c r="AH3" s="11"/>
      <c r="AI3" s="6"/>
    </row>
    <row r="4" spans="1:38" ht="48" thickBot="1" x14ac:dyDescent="0.3">
      <c r="A4" s="44"/>
      <c r="B4" s="46"/>
      <c r="C4" s="1" t="s">
        <v>33</v>
      </c>
      <c r="D4" s="1" t="s">
        <v>34</v>
      </c>
      <c r="E4" s="1" t="s">
        <v>32</v>
      </c>
      <c r="F4" s="1" t="s">
        <v>33</v>
      </c>
      <c r="G4" s="1" t="s">
        <v>34</v>
      </c>
      <c r="H4" s="1" t="s">
        <v>32</v>
      </c>
      <c r="I4" s="1" t="s">
        <v>33</v>
      </c>
      <c r="J4" s="1" t="s">
        <v>34</v>
      </c>
      <c r="K4" s="1" t="s">
        <v>32</v>
      </c>
      <c r="L4" s="1" t="s">
        <v>33</v>
      </c>
      <c r="M4" s="1" t="s">
        <v>34</v>
      </c>
      <c r="N4" s="1" t="s">
        <v>32</v>
      </c>
      <c r="O4" s="1" t="s">
        <v>33</v>
      </c>
      <c r="P4" s="1" t="s">
        <v>34</v>
      </c>
      <c r="Q4" s="1" t="s">
        <v>32</v>
      </c>
      <c r="R4" s="1" t="s">
        <v>33</v>
      </c>
      <c r="S4" s="1" t="s">
        <v>34</v>
      </c>
      <c r="T4" s="1" t="s">
        <v>32</v>
      </c>
      <c r="U4" s="1" t="s">
        <v>33</v>
      </c>
      <c r="V4" s="1" t="s">
        <v>34</v>
      </c>
      <c r="W4" s="1" t="s">
        <v>32</v>
      </c>
      <c r="X4" s="1" t="s">
        <v>33</v>
      </c>
      <c r="Y4" s="1" t="s">
        <v>34</v>
      </c>
      <c r="Z4" s="1" t="s">
        <v>32</v>
      </c>
      <c r="AA4" s="12" t="s">
        <v>33</v>
      </c>
      <c r="AB4" s="12" t="s">
        <v>34</v>
      </c>
      <c r="AC4" s="12" t="s">
        <v>32</v>
      </c>
      <c r="AD4" s="1" t="s">
        <v>33</v>
      </c>
      <c r="AE4" s="1" t="s">
        <v>34</v>
      </c>
      <c r="AF4" s="1" t="s">
        <v>32</v>
      </c>
      <c r="AG4" s="41"/>
      <c r="AH4" s="11"/>
      <c r="AI4" s="6"/>
    </row>
    <row r="5" spans="1:38" ht="15.75" x14ac:dyDescent="0.25">
      <c r="A5" s="13">
        <v>1</v>
      </c>
      <c r="B5" s="14" t="s">
        <v>11</v>
      </c>
      <c r="C5" s="2">
        <v>155</v>
      </c>
      <c r="D5" s="2">
        <v>26</v>
      </c>
      <c r="E5" s="3">
        <f>D5*AG5/10</f>
        <v>156.10399999999998</v>
      </c>
      <c r="F5" s="2">
        <v>119</v>
      </c>
      <c r="G5" s="2">
        <v>103</v>
      </c>
      <c r="H5" s="4">
        <f>G5*AG5/10</f>
        <v>618.41200000000003</v>
      </c>
      <c r="I5" s="15">
        <v>18</v>
      </c>
      <c r="J5" s="15">
        <v>269</v>
      </c>
      <c r="K5" s="15">
        <f>J5*AG5/10</f>
        <v>1615.076</v>
      </c>
      <c r="L5" s="15">
        <f>'[1]Harian Padi-Desa-April 2022'!$BM$16</f>
        <v>11</v>
      </c>
      <c r="M5" s="15">
        <f>'[1]Harian Padi-Desa-April 2022'!$BN$16</f>
        <v>187</v>
      </c>
      <c r="N5" s="15">
        <f>M5*AG5/10</f>
        <v>1122.748</v>
      </c>
      <c r="O5" s="15">
        <v>266</v>
      </c>
      <c r="P5" s="15">
        <v>36</v>
      </c>
      <c r="Q5" s="15">
        <f>P5*AG5/10</f>
        <v>216.14400000000001</v>
      </c>
      <c r="R5" s="16">
        <f>'[2]Harian Padi-Desa-Juni 2022'!$BM$16</f>
        <v>100</v>
      </c>
      <c r="S5" s="16">
        <f>'[2]Harian Padi-Desa-Juni 2022'!$BN$16</f>
        <v>9</v>
      </c>
      <c r="T5" s="16">
        <f>S5*AG5/10</f>
        <v>54.036000000000001</v>
      </c>
      <c r="U5" s="16">
        <v>60</v>
      </c>
      <c r="V5" s="16">
        <v>10</v>
      </c>
      <c r="W5" s="16">
        <f>V5*AG5/10</f>
        <v>60.04</v>
      </c>
      <c r="X5" s="16">
        <v>22</v>
      </c>
      <c r="Y5" s="16">
        <v>268</v>
      </c>
      <c r="Z5" s="16">
        <f>Y5*AG5/10</f>
        <v>1609.0719999999999</v>
      </c>
      <c r="AA5" s="17">
        <v>14</v>
      </c>
      <c r="AB5" s="17">
        <v>86</v>
      </c>
      <c r="AC5" s="16">
        <f>AB5*AG5/10</f>
        <v>516.34399999999994</v>
      </c>
      <c r="AD5" s="17">
        <f>C5+F5+I5+L5+O5+R5+U5+X5</f>
        <v>751</v>
      </c>
      <c r="AE5" s="17">
        <f>D5+G5+J5+M5+P5+S5+V5+Y5</f>
        <v>908</v>
      </c>
      <c r="AF5" s="17">
        <f>AE5*AG5/10</f>
        <v>5451.6319999999996</v>
      </c>
      <c r="AG5" s="18">
        <v>60.04</v>
      </c>
      <c r="AH5" s="19"/>
      <c r="AI5" s="7"/>
      <c r="AJ5" s="8"/>
      <c r="AK5" s="8"/>
      <c r="AL5" s="8"/>
    </row>
    <row r="6" spans="1:38" ht="15.75" x14ac:dyDescent="0.25">
      <c r="A6" s="20">
        <v>2</v>
      </c>
      <c r="B6" s="21" t="s">
        <v>12</v>
      </c>
      <c r="C6" s="5">
        <v>12</v>
      </c>
      <c r="D6" s="5">
        <v>5</v>
      </c>
      <c r="E6" s="3">
        <f t="shared" ref="E6:E21" si="0">D6*AG6/10</f>
        <v>31.295000000000005</v>
      </c>
      <c r="F6" s="5">
        <v>205</v>
      </c>
      <c r="G6" s="5">
        <v>263</v>
      </c>
      <c r="H6" s="4">
        <f t="shared" ref="H6:H21" si="1">G6*AG6/10</f>
        <v>1646.1170000000002</v>
      </c>
      <c r="I6" s="22">
        <v>20</v>
      </c>
      <c r="J6" s="22">
        <v>561</v>
      </c>
      <c r="K6" s="15">
        <f t="shared" ref="K6:K22" si="2">J6*AG6/10</f>
        <v>3511.2990000000004</v>
      </c>
      <c r="L6" s="22">
        <f>'[1]Harian Padi-Desa-April 2022'!$BM$23</f>
        <v>275</v>
      </c>
      <c r="M6" s="22">
        <f>'[1]Harian Padi-Desa-April 2022'!$BN$23</f>
        <v>11</v>
      </c>
      <c r="N6" s="15">
        <f t="shared" ref="N6:N22" si="3">M6*AG6/10</f>
        <v>68.849000000000004</v>
      </c>
      <c r="O6" s="22">
        <v>258</v>
      </c>
      <c r="P6" s="22">
        <v>0</v>
      </c>
      <c r="Q6" s="15">
        <f t="shared" ref="Q6:Q22" si="4">P6*AG6/10</f>
        <v>0</v>
      </c>
      <c r="R6" s="16">
        <f>'[2]Harian Padi-Desa-Juni 2022'!$BM$23</f>
        <v>0</v>
      </c>
      <c r="S6" s="16">
        <f>'[2]Harian Padi-Desa-Juni 2022'!$BN$23</f>
        <v>20</v>
      </c>
      <c r="T6" s="16">
        <f t="shared" ref="T6:T22" si="5">S6*AG6/10</f>
        <v>125.18000000000002</v>
      </c>
      <c r="U6" s="16">
        <v>20</v>
      </c>
      <c r="V6" s="16">
        <v>279</v>
      </c>
      <c r="W6" s="16">
        <f t="shared" ref="W6:W22" si="6">V6*AG6/10</f>
        <v>1746.261</v>
      </c>
      <c r="X6" s="16">
        <v>60</v>
      </c>
      <c r="Y6" s="16">
        <v>258</v>
      </c>
      <c r="Z6" s="16">
        <f t="shared" ref="Z6:Z22" si="7">Y6*AG6/10</f>
        <v>1614.8220000000001</v>
      </c>
      <c r="AA6" s="16">
        <v>0</v>
      </c>
      <c r="AB6" s="16">
        <v>0</v>
      </c>
      <c r="AC6" s="16">
        <f t="shared" ref="AC6:AC21" si="8">AB6*AG6/10</f>
        <v>0</v>
      </c>
      <c r="AD6" s="16">
        <f>C6+F6+I6+L6+O6+R6+U6+X6</f>
        <v>850</v>
      </c>
      <c r="AE6" s="16">
        <f>D6+G6+J6+M6+P6+S6+V6+Y6</f>
        <v>1397</v>
      </c>
      <c r="AF6" s="17">
        <f t="shared" ref="AF6:AF22" si="9">AE6*AG6/10</f>
        <v>8743.8230000000003</v>
      </c>
      <c r="AG6" s="18">
        <v>62.59</v>
      </c>
      <c r="AH6" s="19"/>
      <c r="AI6" s="7"/>
      <c r="AJ6" s="8"/>
      <c r="AK6" s="8"/>
      <c r="AL6" s="8"/>
    </row>
    <row r="7" spans="1:38" ht="15.75" x14ac:dyDescent="0.25">
      <c r="A7" s="20">
        <v>3</v>
      </c>
      <c r="B7" s="21" t="s">
        <v>13</v>
      </c>
      <c r="C7" s="5">
        <v>282</v>
      </c>
      <c r="D7" s="5">
        <v>9</v>
      </c>
      <c r="E7" s="3">
        <f t="shared" si="0"/>
        <v>46.745999999999995</v>
      </c>
      <c r="F7" s="5">
        <v>18</v>
      </c>
      <c r="G7" s="5">
        <v>0</v>
      </c>
      <c r="H7" s="4">
        <f t="shared" si="1"/>
        <v>0</v>
      </c>
      <c r="I7" s="22">
        <v>59</v>
      </c>
      <c r="J7" s="22">
        <v>497</v>
      </c>
      <c r="K7" s="15">
        <f t="shared" si="2"/>
        <v>2581.4180000000001</v>
      </c>
      <c r="L7" s="22">
        <f>'[1]Harian Padi-Desa-April 2022'!$BM$33</f>
        <v>589</v>
      </c>
      <c r="M7" s="22">
        <f>'[1]Harian Padi-Desa-April 2022'!$BN$33</f>
        <v>95</v>
      </c>
      <c r="N7" s="15">
        <f t="shared" si="3"/>
        <v>493.43</v>
      </c>
      <c r="O7" s="22">
        <v>0</v>
      </c>
      <c r="P7" s="22">
        <v>0</v>
      </c>
      <c r="Q7" s="15">
        <f t="shared" si="4"/>
        <v>0</v>
      </c>
      <c r="R7" s="16">
        <v>0</v>
      </c>
      <c r="S7" s="16">
        <f>'[2]Harian Padi-Desa-Juni 2022'!$BN$33</f>
        <v>48</v>
      </c>
      <c r="T7" s="16">
        <f t="shared" si="5"/>
        <v>249.31199999999998</v>
      </c>
      <c r="U7" s="16">
        <v>58</v>
      </c>
      <c r="V7" s="16">
        <v>549</v>
      </c>
      <c r="W7" s="16">
        <f t="shared" si="6"/>
        <v>2851.5059999999999</v>
      </c>
      <c r="X7" s="16">
        <v>0</v>
      </c>
      <c r="Y7" s="16">
        <v>0</v>
      </c>
      <c r="Z7" s="16">
        <f t="shared" si="7"/>
        <v>0</v>
      </c>
      <c r="AA7" s="16">
        <v>0</v>
      </c>
      <c r="AB7" s="16">
        <v>0</v>
      </c>
      <c r="AC7" s="16">
        <f t="shared" si="8"/>
        <v>0</v>
      </c>
      <c r="AD7" s="16">
        <f>C7+F7+I7+L7+O7+R7+U7+X7</f>
        <v>1006</v>
      </c>
      <c r="AE7" s="16">
        <f>D7+G7+J7+M7+P7+S7+V7+Y7</f>
        <v>1198</v>
      </c>
      <c r="AF7" s="17">
        <f t="shared" si="9"/>
        <v>6222.4119999999994</v>
      </c>
      <c r="AG7" s="18">
        <v>51.94</v>
      </c>
      <c r="AH7" s="19"/>
      <c r="AI7" s="7"/>
      <c r="AJ7" s="8"/>
      <c r="AK7" s="8"/>
      <c r="AL7" s="8"/>
    </row>
    <row r="8" spans="1:38" ht="15.75" x14ac:dyDescent="0.25">
      <c r="A8" s="20">
        <v>4</v>
      </c>
      <c r="B8" s="21" t="s">
        <v>14</v>
      </c>
      <c r="C8" s="5">
        <v>203</v>
      </c>
      <c r="D8" s="5">
        <v>12</v>
      </c>
      <c r="E8" s="3">
        <f t="shared" si="0"/>
        <v>72.408000000000001</v>
      </c>
      <c r="F8" s="5">
        <v>0</v>
      </c>
      <c r="G8" s="5">
        <v>57</v>
      </c>
      <c r="H8" s="4">
        <f t="shared" si="1"/>
        <v>343.93799999999999</v>
      </c>
      <c r="I8" s="22">
        <v>0</v>
      </c>
      <c r="J8" s="22">
        <v>408</v>
      </c>
      <c r="K8" s="15">
        <f t="shared" si="2"/>
        <v>2461.8720000000003</v>
      </c>
      <c r="L8" s="22">
        <f>'[1]Harian Padi-Desa-April 2022'!$BM$48</f>
        <v>1159</v>
      </c>
      <c r="M8" s="22">
        <v>0</v>
      </c>
      <c r="N8" s="15">
        <f t="shared" si="3"/>
        <v>0</v>
      </c>
      <c r="O8" s="22">
        <v>251</v>
      </c>
      <c r="P8" s="22">
        <v>0</v>
      </c>
      <c r="Q8" s="15">
        <f t="shared" si="4"/>
        <v>0</v>
      </c>
      <c r="R8" s="16">
        <v>0</v>
      </c>
      <c r="S8" s="16">
        <v>0</v>
      </c>
      <c r="T8" s="16">
        <f t="shared" si="5"/>
        <v>0</v>
      </c>
      <c r="U8" s="16">
        <v>0</v>
      </c>
      <c r="V8" s="16">
        <v>1159</v>
      </c>
      <c r="W8" s="16">
        <f t="shared" si="6"/>
        <v>6993.4059999999999</v>
      </c>
      <c r="X8" s="16">
        <v>0</v>
      </c>
      <c r="Y8" s="16">
        <v>251</v>
      </c>
      <c r="Z8" s="16">
        <f t="shared" si="7"/>
        <v>1514.5340000000001</v>
      </c>
      <c r="AA8" s="16">
        <v>0</v>
      </c>
      <c r="AB8" s="16">
        <v>0</v>
      </c>
      <c r="AC8" s="16">
        <f t="shared" si="8"/>
        <v>0</v>
      </c>
      <c r="AD8" s="16">
        <f>C8+F8+I8+L8+O8+R8+U8+X8</f>
        <v>1613</v>
      </c>
      <c r="AE8" s="16">
        <f>D8+G8+J8+M8+P8+S8+V8+Y8</f>
        <v>1887</v>
      </c>
      <c r="AF8" s="17">
        <f t="shared" si="9"/>
        <v>11386.157999999999</v>
      </c>
      <c r="AG8" s="18">
        <v>60.34</v>
      </c>
      <c r="AH8" s="19"/>
      <c r="AI8" s="7"/>
      <c r="AJ8" s="8"/>
      <c r="AK8" s="8"/>
      <c r="AL8" s="8"/>
    </row>
    <row r="9" spans="1:38" ht="15.75" x14ac:dyDescent="0.25">
      <c r="A9" s="20">
        <v>5</v>
      </c>
      <c r="B9" s="21" t="s">
        <v>15</v>
      </c>
      <c r="C9" s="5">
        <v>115</v>
      </c>
      <c r="D9" s="5">
        <v>108</v>
      </c>
      <c r="E9" s="3">
        <f t="shared" si="0"/>
        <v>774.14400000000001</v>
      </c>
      <c r="F9" s="5">
        <v>44</v>
      </c>
      <c r="G9" s="5">
        <v>20</v>
      </c>
      <c r="H9" s="4">
        <f t="shared" si="1"/>
        <v>143.36000000000001</v>
      </c>
      <c r="I9" s="22">
        <v>334</v>
      </c>
      <c r="J9" s="22">
        <v>467</v>
      </c>
      <c r="K9" s="15">
        <f t="shared" si="2"/>
        <v>3347.4560000000006</v>
      </c>
      <c r="L9" s="22">
        <f>'[1]Harian Padi-Desa-April 2022'!$BM$66</f>
        <v>461</v>
      </c>
      <c r="M9" s="22">
        <f>'[1]Harian Padi-Desa-April 2022'!$BN$66</f>
        <v>116</v>
      </c>
      <c r="N9" s="15">
        <f t="shared" si="3"/>
        <v>831.48800000000006</v>
      </c>
      <c r="O9" s="22">
        <v>471</v>
      </c>
      <c r="P9" s="22">
        <v>32</v>
      </c>
      <c r="Q9" s="15">
        <f t="shared" si="4"/>
        <v>229.37600000000003</v>
      </c>
      <c r="R9" s="16">
        <f>'[2]Harian Padi-Desa-Juni 2022'!$BM$66</f>
        <v>95</v>
      </c>
      <c r="S9" s="16">
        <f>'[2]Harian Padi-Desa-Juni 2022'!$BN$66</f>
        <v>334</v>
      </c>
      <c r="T9" s="16">
        <f t="shared" si="5"/>
        <v>2394.1120000000001</v>
      </c>
      <c r="U9" s="16">
        <v>200</v>
      </c>
      <c r="V9" s="16">
        <v>463</v>
      </c>
      <c r="W9" s="16">
        <f t="shared" si="6"/>
        <v>3318.7840000000006</v>
      </c>
      <c r="X9" s="16">
        <v>230</v>
      </c>
      <c r="Y9" s="16">
        <v>471</v>
      </c>
      <c r="Z9" s="16">
        <f t="shared" si="7"/>
        <v>3376.1280000000006</v>
      </c>
      <c r="AA9" s="16">
        <v>101</v>
      </c>
      <c r="AB9" s="16">
        <v>96</v>
      </c>
      <c r="AC9" s="16">
        <f t="shared" si="8"/>
        <v>688.12800000000004</v>
      </c>
      <c r="AD9" s="16">
        <f>C9+F9+I9+L9+O9+R9+U9+X9</f>
        <v>1950</v>
      </c>
      <c r="AE9" s="16">
        <f>D9+G9+J9+M9+P9+S9+V9+Y9</f>
        <v>2011</v>
      </c>
      <c r="AF9" s="17">
        <f t="shared" si="9"/>
        <v>14414.848000000002</v>
      </c>
      <c r="AG9" s="18">
        <v>71.680000000000007</v>
      </c>
      <c r="AH9" s="19"/>
      <c r="AI9" s="7"/>
      <c r="AJ9" s="8"/>
      <c r="AK9" s="8"/>
      <c r="AL9" s="8"/>
    </row>
    <row r="10" spans="1:38" ht="15.75" x14ac:dyDescent="0.25">
      <c r="A10" s="20">
        <v>6</v>
      </c>
      <c r="B10" s="21" t="s">
        <v>16</v>
      </c>
      <c r="C10" s="5">
        <v>335</v>
      </c>
      <c r="D10" s="5">
        <v>520</v>
      </c>
      <c r="E10" s="3">
        <f t="shared" si="0"/>
        <v>3219.84</v>
      </c>
      <c r="F10" s="5">
        <v>50</v>
      </c>
      <c r="G10" s="5">
        <v>165</v>
      </c>
      <c r="H10" s="4">
        <f t="shared" si="1"/>
        <v>1021.6800000000001</v>
      </c>
      <c r="I10" s="22">
        <v>37</v>
      </c>
      <c r="J10" s="22">
        <v>413</v>
      </c>
      <c r="K10" s="15">
        <f t="shared" si="2"/>
        <v>2557.2959999999998</v>
      </c>
      <c r="L10" s="22">
        <f>'[1]Harian Padi-Desa-April 2022'!$BM$82</f>
        <v>316</v>
      </c>
      <c r="M10" s="22">
        <f>'[1]Harian Padi-Desa-April 2022'!$BN$82</f>
        <v>530</v>
      </c>
      <c r="N10" s="15">
        <f t="shared" si="3"/>
        <v>3281.7599999999998</v>
      </c>
      <c r="O10" s="22">
        <v>402</v>
      </c>
      <c r="P10" s="22">
        <v>75</v>
      </c>
      <c r="Q10" s="15">
        <f t="shared" si="4"/>
        <v>464.4</v>
      </c>
      <c r="R10" s="16">
        <f>'[2]Harian Padi-Desa-Juni 2022'!$BM$82</f>
        <v>163</v>
      </c>
      <c r="S10" s="16">
        <f>'[2]Harian Padi-Desa-Juni 2022'!$BN$82</f>
        <v>37</v>
      </c>
      <c r="T10" s="16">
        <f t="shared" si="5"/>
        <v>229.10399999999998</v>
      </c>
      <c r="U10" s="16">
        <v>33</v>
      </c>
      <c r="V10" s="16">
        <v>316</v>
      </c>
      <c r="W10" s="16">
        <f t="shared" si="6"/>
        <v>1956.672</v>
      </c>
      <c r="X10" s="16">
        <v>105</v>
      </c>
      <c r="Y10" s="16">
        <v>402</v>
      </c>
      <c r="Z10" s="16">
        <f t="shared" si="7"/>
        <v>2489.1840000000002</v>
      </c>
      <c r="AA10" s="16">
        <v>144</v>
      </c>
      <c r="AB10" s="16">
        <v>163</v>
      </c>
      <c r="AC10" s="16">
        <f t="shared" si="8"/>
        <v>1009.296</v>
      </c>
      <c r="AD10" s="16">
        <f>C10+F10+I10+L10+O10+R10+U10+X10</f>
        <v>1441</v>
      </c>
      <c r="AE10" s="16">
        <f>D10+G10+J10+M10+P10+S10+V10+Y10</f>
        <v>2458</v>
      </c>
      <c r="AF10" s="17">
        <f t="shared" si="9"/>
        <v>15219.936000000002</v>
      </c>
      <c r="AG10" s="18">
        <v>61.92</v>
      </c>
      <c r="AH10" s="19"/>
      <c r="AI10" s="7"/>
      <c r="AJ10" s="8"/>
      <c r="AK10" s="8"/>
      <c r="AL10" s="8"/>
    </row>
    <row r="11" spans="1:38" ht="15.75" x14ac:dyDescent="0.25">
      <c r="A11" s="20">
        <v>7</v>
      </c>
      <c r="B11" s="21" t="s">
        <v>17</v>
      </c>
      <c r="C11" s="5">
        <v>253</v>
      </c>
      <c r="D11" s="5">
        <v>520</v>
      </c>
      <c r="E11" s="3">
        <f t="shared" si="0"/>
        <v>3279.6400000000003</v>
      </c>
      <c r="F11" s="5">
        <v>449</v>
      </c>
      <c r="G11" s="5">
        <v>422</v>
      </c>
      <c r="H11" s="4">
        <f t="shared" si="1"/>
        <v>2661.5540000000001</v>
      </c>
      <c r="I11" s="22">
        <v>477</v>
      </c>
      <c r="J11" s="22">
        <v>353</v>
      </c>
      <c r="K11" s="15">
        <f t="shared" si="2"/>
        <v>2226.3710000000001</v>
      </c>
      <c r="L11" s="22">
        <f>'[1]Harian Padi-Desa-April 2022'!$BM$99</f>
        <v>325</v>
      </c>
      <c r="M11" s="22">
        <f>'[1]Harian Padi-Desa-April 2022'!$BN$99</f>
        <v>327</v>
      </c>
      <c r="N11" s="15">
        <f t="shared" si="3"/>
        <v>2062.3890000000001</v>
      </c>
      <c r="O11" s="22">
        <v>343</v>
      </c>
      <c r="P11" s="22">
        <v>434</v>
      </c>
      <c r="Q11" s="15">
        <f t="shared" si="4"/>
        <v>2737.2380000000003</v>
      </c>
      <c r="R11" s="16">
        <f>'[2]Harian Padi-Desa-Juni 2022'!$BM$99</f>
        <v>362</v>
      </c>
      <c r="S11" s="16">
        <f>'[2]Harian Padi-Desa-Juni 2022'!$BN$99</f>
        <v>462</v>
      </c>
      <c r="T11" s="16">
        <f t="shared" si="5"/>
        <v>2913.8339999999998</v>
      </c>
      <c r="U11" s="16">
        <v>318</v>
      </c>
      <c r="V11" s="16">
        <v>311</v>
      </c>
      <c r="W11" s="16">
        <f t="shared" si="6"/>
        <v>1961.4770000000001</v>
      </c>
      <c r="X11" s="16">
        <v>346</v>
      </c>
      <c r="Y11" s="16">
        <v>343</v>
      </c>
      <c r="Z11" s="16">
        <f t="shared" si="7"/>
        <v>2163.3009999999999</v>
      </c>
      <c r="AA11" s="16">
        <v>329</v>
      </c>
      <c r="AB11" s="16">
        <v>362</v>
      </c>
      <c r="AC11" s="16">
        <f t="shared" si="8"/>
        <v>2283.134</v>
      </c>
      <c r="AD11" s="16">
        <f>C11+F11+I11+L11+O11+R11+U11+X11</f>
        <v>2873</v>
      </c>
      <c r="AE11" s="16">
        <f>D11+G11+J11+M11+P11+S11+V11+Y11</f>
        <v>3172</v>
      </c>
      <c r="AF11" s="17">
        <f t="shared" si="9"/>
        <v>20005.804</v>
      </c>
      <c r="AG11" s="18">
        <v>63.07</v>
      </c>
      <c r="AH11" s="19"/>
      <c r="AI11" s="7"/>
      <c r="AJ11" s="8"/>
      <c r="AK11" s="8"/>
      <c r="AL11" s="8"/>
    </row>
    <row r="12" spans="1:38" ht="15.75" x14ac:dyDescent="0.25">
      <c r="A12" s="20">
        <v>8</v>
      </c>
      <c r="B12" s="21" t="s">
        <v>18</v>
      </c>
      <c r="C12" s="5">
        <v>275</v>
      </c>
      <c r="D12" s="5">
        <v>169</v>
      </c>
      <c r="E12" s="3">
        <f t="shared" si="0"/>
        <v>899.69966666666664</v>
      </c>
      <c r="F12" s="5">
        <v>205</v>
      </c>
      <c r="G12" s="5">
        <v>263</v>
      </c>
      <c r="H12" s="4">
        <f t="shared" si="1"/>
        <v>1400.1243333333332</v>
      </c>
      <c r="I12" s="22">
        <v>166</v>
      </c>
      <c r="J12" s="22">
        <v>264</v>
      </c>
      <c r="K12" s="15">
        <f t="shared" si="2"/>
        <v>1405.4479999999999</v>
      </c>
      <c r="L12" s="22">
        <f>'[1]Harian Padi-Desa-April 2022'!$BM$115</f>
        <v>247</v>
      </c>
      <c r="M12" s="22">
        <f>'[1]Harian Padi-Desa-April 2022'!$BN$115</f>
        <v>216</v>
      </c>
      <c r="N12" s="15">
        <f t="shared" si="3"/>
        <v>1149.9119999999998</v>
      </c>
      <c r="O12" s="22">
        <v>278</v>
      </c>
      <c r="P12" s="22">
        <v>205</v>
      </c>
      <c r="Q12" s="15">
        <f t="shared" si="4"/>
        <v>1091.3516666666667</v>
      </c>
      <c r="R12" s="16">
        <f>'[2]Harian Padi-Desa-Juni 2022'!$BM$115</f>
        <v>193</v>
      </c>
      <c r="S12" s="16">
        <f>'[2]Harian Padi-Desa-Juni 2022'!$BN$115</f>
        <v>166</v>
      </c>
      <c r="T12" s="16">
        <f t="shared" si="5"/>
        <v>883.72866666666664</v>
      </c>
      <c r="U12" s="16">
        <v>193</v>
      </c>
      <c r="V12" s="16">
        <v>166</v>
      </c>
      <c r="W12" s="16">
        <f t="shared" si="6"/>
        <v>883.72866666666664</v>
      </c>
      <c r="X12" s="16">
        <v>178</v>
      </c>
      <c r="Y12" s="16">
        <v>278</v>
      </c>
      <c r="Z12" s="16">
        <f t="shared" si="7"/>
        <v>1479.9793333333332</v>
      </c>
      <c r="AA12" s="16">
        <v>293</v>
      </c>
      <c r="AB12" s="16">
        <v>193</v>
      </c>
      <c r="AC12" s="16">
        <f t="shared" si="8"/>
        <v>1027.4676666666667</v>
      </c>
      <c r="AD12" s="16">
        <f>C12+F12+I12+L12+O12+R12+U12+X12</f>
        <v>1735</v>
      </c>
      <c r="AE12" s="16">
        <f>D12+G12+J12+M12+P12+S12+V12+Y12</f>
        <v>1727</v>
      </c>
      <c r="AF12" s="17">
        <f t="shared" si="9"/>
        <v>9193.9723333333332</v>
      </c>
      <c r="AG12" s="18">
        <v>53.236666666666665</v>
      </c>
      <c r="AH12" s="19"/>
      <c r="AI12" s="7"/>
      <c r="AJ12" s="8"/>
      <c r="AK12" s="8"/>
      <c r="AL12" s="8"/>
    </row>
    <row r="13" spans="1:38" ht="15.75" x14ac:dyDescent="0.25">
      <c r="A13" s="20">
        <v>9</v>
      </c>
      <c r="B13" s="21" t="s">
        <v>19</v>
      </c>
      <c r="C13" s="23">
        <v>349</v>
      </c>
      <c r="D13" s="23">
        <v>238</v>
      </c>
      <c r="E13" s="3">
        <f t="shared" si="0"/>
        <v>1572.4659999999999</v>
      </c>
      <c r="F13" s="23">
        <v>183</v>
      </c>
      <c r="G13" s="23">
        <v>96</v>
      </c>
      <c r="H13" s="4">
        <f t="shared" si="1"/>
        <v>634.27199999999993</v>
      </c>
      <c r="I13" s="22">
        <v>246</v>
      </c>
      <c r="J13" s="22">
        <v>471</v>
      </c>
      <c r="K13" s="15">
        <f t="shared" si="2"/>
        <v>3111.8969999999999</v>
      </c>
      <c r="L13" s="22">
        <f>'[1]Harian Padi-Desa-April 2022'!$BM$132</f>
        <v>484</v>
      </c>
      <c r="M13" s="22">
        <f>'[1]Harian Padi-Desa-April 2022'!$BN$132</f>
        <v>346</v>
      </c>
      <c r="N13" s="15">
        <f t="shared" si="3"/>
        <v>2286.0219999999999</v>
      </c>
      <c r="O13" s="22">
        <v>406</v>
      </c>
      <c r="P13" s="22">
        <v>183</v>
      </c>
      <c r="Q13" s="15">
        <f t="shared" si="4"/>
        <v>1209.0809999999999</v>
      </c>
      <c r="R13" s="16">
        <f>'[2]Harian Padi-Desa-Juni 2022'!$BM$132</f>
        <v>205</v>
      </c>
      <c r="S13" s="16">
        <f>'[2]Harian Padi-Desa-Juni 2022'!$BN$132</f>
        <v>246</v>
      </c>
      <c r="T13" s="16">
        <f t="shared" si="5"/>
        <v>1625.3219999999997</v>
      </c>
      <c r="U13" s="16">
        <v>242</v>
      </c>
      <c r="V13" s="16">
        <v>484</v>
      </c>
      <c r="W13" s="16">
        <f t="shared" si="6"/>
        <v>3197.7879999999996</v>
      </c>
      <c r="X13" s="16">
        <v>367</v>
      </c>
      <c r="Y13" s="16">
        <v>406</v>
      </c>
      <c r="Z13" s="16">
        <f t="shared" si="7"/>
        <v>2682.442</v>
      </c>
      <c r="AA13" s="16">
        <v>408</v>
      </c>
      <c r="AB13" s="16">
        <v>205</v>
      </c>
      <c r="AC13" s="16">
        <f t="shared" si="8"/>
        <v>1354.4349999999999</v>
      </c>
      <c r="AD13" s="16">
        <f>C13+F13+I13+L13+O13+R13+U13+X13</f>
        <v>2482</v>
      </c>
      <c r="AE13" s="16">
        <f>D13+G13+J13+M13+P13+S13+V13+Y13</f>
        <v>2470</v>
      </c>
      <c r="AF13" s="17">
        <f t="shared" si="9"/>
        <v>16319.289999999999</v>
      </c>
      <c r="AG13" s="18">
        <v>66.069999999999993</v>
      </c>
      <c r="AH13" s="19"/>
      <c r="AI13" s="7"/>
      <c r="AJ13" s="8"/>
      <c r="AK13" s="8"/>
      <c r="AL13" s="8"/>
    </row>
    <row r="14" spans="1:38" ht="15.75" x14ac:dyDescent="0.25">
      <c r="A14" s="20">
        <v>10</v>
      </c>
      <c r="B14" s="21" t="s">
        <v>20</v>
      </c>
      <c r="C14" s="5">
        <v>275</v>
      </c>
      <c r="D14" s="5">
        <v>183</v>
      </c>
      <c r="E14" s="3">
        <f t="shared" si="0"/>
        <v>994.05599999999993</v>
      </c>
      <c r="F14" s="5">
        <v>236</v>
      </c>
      <c r="G14" s="5">
        <v>183</v>
      </c>
      <c r="H14" s="4">
        <f t="shared" si="1"/>
        <v>994.05599999999993</v>
      </c>
      <c r="I14" s="22">
        <v>229</v>
      </c>
      <c r="J14" s="22">
        <v>413</v>
      </c>
      <c r="K14" s="15">
        <f t="shared" si="2"/>
        <v>2243.4160000000002</v>
      </c>
      <c r="L14" s="22">
        <f>'[1]Harian Padi-Desa-April 2022'!$BM$144</f>
        <v>290.14999999999998</v>
      </c>
      <c r="M14" s="22">
        <f>'[1]Harian Padi-Desa-April 2022'!$BN$144</f>
        <v>277</v>
      </c>
      <c r="N14" s="15">
        <f t="shared" si="3"/>
        <v>1504.664</v>
      </c>
      <c r="O14" s="22">
        <v>275</v>
      </c>
      <c r="P14" s="22">
        <v>235</v>
      </c>
      <c r="Q14" s="15">
        <f t="shared" si="4"/>
        <v>1276.52</v>
      </c>
      <c r="R14" s="16">
        <f>'[2]Harian Padi-Desa-Juni 2022'!$BM$144</f>
        <v>186</v>
      </c>
      <c r="S14" s="16">
        <f>'[2]Harian Padi-Desa-Juni 2022'!$BN$144</f>
        <v>198</v>
      </c>
      <c r="T14" s="16">
        <f t="shared" si="5"/>
        <v>1075.5360000000001</v>
      </c>
      <c r="U14" s="16">
        <v>272</v>
      </c>
      <c r="V14" s="16">
        <v>265.5</v>
      </c>
      <c r="W14" s="16">
        <f t="shared" si="6"/>
        <v>1442.1960000000001</v>
      </c>
      <c r="X14" s="16">
        <v>274</v>
      </c>
      <c r="Y14" s="16">
        <v>269</v>
      </c>
      <c r="Z14" s="16">
        <f t="shared" si="7"/>
        <v>1461.2080000000001</v>
      </c>
      <c r="AA14" s="16">
        <v>105</v>
      </c>
      <c r="AB14" s="16">
        <v>264</v>
      </c>
      <c r="AC14" s="16">
        <f t="shared" si="8"/>
        <v>1434.048</v>
      </c>
      <c r="AD14" s="16">
        <f>C14+F14+I14+L14+O14+R14+U14+X14</f>
        <v>2037.15</v>
      </c>
      <c r="AE14" s="16">
        <f>D14+G14+J14+M14+P14+S14+V14+Y14</f>
        <v>2023.5</v>
      </c>
      <c r="AF14" s="17">
        <f t="shared" si="9"/>
        <v>10991.652</v>
      </c>
      <c r="AG14" s="18">
        <v>54.32</v>
      </c>
      <c r="AH14" s="19"/>
      <c r="AI14" s="7"/>
      <c r="AJ14" s="8"/>
      <c r="AK14" s="8"/>
      <c r="AL14" s="8"/>
    </row>
    <row r="15" spans="1:38" ht="15.75" x14ac:dyDescent="0.25">
      <c r="A15" s="20">
        <v>11</v>
      </c>
      <c r="B15" s="21" t="s">
        <v>21</v>
      </c>
      <c r="C15" s="5">
        <v>255</v>
      </c>
      <c r="D15" s="5">
        <v>88</v>
      </c>
      <c r="E15" s="3">
        <f t="shared" si="0"/>
        <v>611.51199999999994</v>
      </c>
      <c r="F15" s="5">
        <v>94</v>
      </c>
      <c r="G15" s="5">
        <v>265</v>
      </c>
      <c r="H15" s="4">
        <f t="shared" si="1"/>
        <v>1841.4849999999999</v>
      </c>
      <c r="I15" s="22">
        <v>223</v>
      </c>
      <c r="J15" s="22">
        <v>579</v>
      </c>
      <c r="K15" s="15">
        <f t="shared" si="2"/>
        <v>4023.471</v>
      </c>
      <c r="L15" s="22">
        <f>'[1]Harian Padi-Desa-April 2022'!$BM$158</f>
        <v>612</v>
      </c>
      <c r="M15" s="22">
        <f>'[1]Harian Padi-Desa-April 2022'!$BN$158</f>
        <v>255</v>
      </c>
      <c r="N15" s="15">
        <f t="shared" si="3"/>
        <v>1771.9949999999997</v>
      </c>
      <c r="O15" s="22">
        <v>308</v>
      </c>
      <c r="P15" s="22">
        <v>94</v>
      </c>
      <c r="Q15" s="15">
        <f t="shared" si="4"/>
        <v>653.2059999999999</v>
      </c>
      <c r="R15" s="16">
        <f>'[2]Harian Padi-Desa-Juni 2022'!$BM$158</f>
        <v>235</v>
      </c>
      <c r="S15" s="16">
        <f>'[2]Harian Padi-Desa-Juni 2022'!$BN$158</f>
        <v>223</v>
      </c>
      <c r="T15" s="16">
        <f t="shared" si="5"/>
        <v>1549.627</v>
      </c>
      <c r="U15" s="16">
        <v>27</v>
      </c>
      <c r="V15" s="16">
        <v>612</v>
      </c>
      <c r="W15" s="16">
        <f t="shared" si="6"/>
        <v>4252.7879999999996</v>
      </c>
      <c r="X15" s="16">
        <v>136</v>
      </c>
      <c r="Y15" s="16">
        <v>308</v>
      </c>
      <c r="Z15" s="16">
        <f t="shared" si="7"/>
        <v>2140.2919999999999</v>
      </c>
      <c r="AA15" s="16">
        <v>88</v>
      </c>
      <c r="AB15" s="16">
        <v>236</v>
      </c>
      <c r="AC15" s="16">
        <f t="shared" si="8"/>
        <v>1639.9639999999999</v>
      </c>
      <c r="AD15" s="16">
        <f>C15+F15+I15+L15+O15+R15+U15+X15</f>
        <v>1890</v>
      </c>
      <c r="AE15" s="16">
        <f>D15+G15+J15+M15+P15+S15+V15+Y15</f>
        <v>2424</v>
      </c>
      <c r="AF15" s="17">
        <f t="shared" si="9"/>
        <v>16844.375999999997</v>
      </c>
      <c r="AG15" s="18">
        <v>69.489999999999995</v>
      </c>
      <c r="AH15" s="19"/>
      <c r="AI15" s="7"/>
      <c r="AJ15" s="8"/>
      <c r="AK15" s="8"/>
      <c r="AL15" s="8"/>
    </row>
    <row r="16" spans="1:38" ht="15.75" x14ac:dyDescent="0.25">
      <c r="A16" s="20">
        <v>12</v>
      </c>
      <c r="B16" s="21" t="s">
        <v>22</v>
      </c>
      <c r="C16" s="5">
        <v>410</v>
      </c>
      <c r="D16" s="5">
        <v>305</v>
      </c>
      <c r="E16" s="3">
        <f t="shared" si="0"/>
        <v>1921.1950000000002</v>
      </c>
      <c r="F16" s="5">
        <v>184</v>
      </c>
      <c r="G16" s="5">
        <v>372</v>
      </c>
      <c r="H16" s="4">
        <f t="shared" si="1"/>
        <v>2343.2280000000001</v>
      </c>
      <c r="I16" s="22">
        <v>262</v>
      </c>
      <c r="J16" s="22">
        <v>403</v>
      </c>
      <c r="K16" s="15">
        <f t="shared" si="2"/>
        <v>2538.4970000000003</v>
      </c>
      <c r="L16" s="22">
        <f>'[1]Harian Padi-Desa-April 2022'!$BM$171</f>
        <v>334</v>
      </c>
      <c r="M16" s="22">
        <f>'[1]Harian Padi-Desa-April 2022'!$BN$171</f>
        <v>412</v>
      </c>
      <c r="N16" s="15">
        <f t="shared" si="3"/>
        <v>2595.1880000000001</v>
      </c>
      <c r="O16" s="22">
        <v>554</v>
      </c>
      <c r="P16" s="22">
        <v>184</v>
      </c>
      <c r="Q16" s="15">
        <f t="shared" si="4"/>
        <v>1159.0160000000001</v>
      </c>
      <c r="R16" s="16">
        <f>'[2]Harian Padi-Desa-Juni 2022'!$BM$171</f>
        <v>337</v>
      </c>
      <c r="S16" s="16">
        <f>'[2]Harian Padi-Desa-Juni 2022'!$BN$171</f>
        <v>262</v>
      </c>
      <c r="T16" s="16">
        <f t="shared" si="5"/>
        <v>1650.3380000000002</v>
      </c>
      <c r="U16" s="16">
        <v>336</v>
      </c>
      <c r="V16" s="16">
        <v>334</v>
      </c>
      <c r="W16" s="16">
        <f t="shared" si="6"/>
        <v>2103.866</v>
      </c>
      <c r="X16" s="16">
        <v>342</v>
      </c>
      <c r="Y16" s="16">
        <v>554</v>
      </c>
      <c r="Z16" s="16">
        <f t="shared" si="7"/>
        <v>3489.6459999999997</v>
      </c>
      <c r="AA16" s="16">
        <v>438</v>
      </c>
      <c r="AB16" s="16">
        <v>337</v>
      </c>
      <c r="AC16" s="16">
        <f t="shared" si="8"/>
        <v>2122.7629999999999</v>
      </c>
      <c r="AD16" s="16">
        <f>C16+F16+I16+L16+O16+R16+U16+X16</f>
        <v>2759</v>
      </c>
      <c r="AE16" s="16">
        <f>D16+G16+J16+M16+P16+S16+V16+Y16</f>
        <v>2826</v>
      </c>
      <c r="AF16" s="17">
        <f t="shared" si="9"/>
        <v>17800.974000000002</v>
      </c>
      <c r="AG16" s="18">
        <v>62.99</v>
      </c>
      <c r="AH16" s="19"/>
      <c r="AI16" s="7"/>
      <c r="AJ16" s="8"/>
      <c r="AK16" s="8"/>
      <c r="AL16" s="8"/>
    </row>
    <row r="17" spans="1:38" ht="15.75" x14ac:dyDescent="0.25">
      <c r="A17" s="20">
        <v>13</v>
      </c>
      <c r="B17" s="21" t="s">
        <v>23</v>
      </c>
      <c r="C17" s="23">
        <v>46</v>
      </c>
      <c r="D17" s="23">
        <v>0</v>
      </c>
      <c r="E17" s="3">
        <f t="shared" si="0"/>
        <v>0</v>
      </c>
      <c r="F17" s="23">
        <v>3</v>
      </c>
      <c r="G17" s="23">
        <v>31</v>
      </c>
      <c r="H17" s="4">
        <f t="shared" si="1"/>
        <v>198.35005555555557</v>
      </c>
      <c r="I17" s="22">
        <v>16</v>
      </c>
      <c r="J17" s="22">
        <v>419</v>
      </c>
      <c r="K17" s="15">
        <f t="shared" si="2"/>
        <v>2680.9249444444445</v>
      </c>
      <c r="L17" s="22">
        <f>'[1]Harian Padi-Desa-April 2022'!$BM$183</f>
        <v>76</v>
      </c>
      <c r="M17" s="22">
        <f>'[1]Harian Padi-Desa-April 2022'!$BN$183</f>
        <v>46</v>
      </c>
      <c r="N17" s="15">
        <f t="shared" si="3"/>
        <v>294.32588888888893</v>
      </c>
      <c r="O17" s="22">
        <v>350</v>
      </c>
      <c r="P17" s="22">
        <v>17</v>
      </c>
      <c r="Q17" s="15">
        <f t="shared" si="4"/>
        <v>108.7726111111111</v>
      </c>
      <c r="R17" s="16">
        <f>'[2]Harian Padi-Desa-Juni 2022'!$BM$183</f>
        <v>44</v>
      </c>
      <c r="S17" s="16">
        <f>'[2]Harian Padi-Desa-Juni 2022'!$BN$183</f>
        <v>2</v>
      </c>
      <c r="T17" s="16">
        <f t="shared" si="5"/>
        <v>12.796777777777779</v>
      </c>
      <c r="U17" s="16">
        <v>52</v>
      </c>
      <c r="V17" s="16">
        <v>111</v>
      </c>
      <c r="W17" s="16">
        <f t="shared" si="6"/>
        <v>710.2211666666667</v>
      </c>
      <c r="X17" s="16">
        <v>0</v>
      </c>
      <c r="Y17" s="16">
        <v>315</v>
      </c>
      <c r="Z17" s="16">
        <f t="shared" si="7"/>
        <v>2015.4924999999998</v>
      </c>
      <c r="AA17" s="16">
        <v>11</v>
      </c>
      <c r="AB17" s="16">
        <v>44</v>
      </c>
      <c r="AC17" s="16">
        <f t="shared" si="8"/>
        <v>281.52911111111109</v>
      </c>
      <c r="AD17" s="16">
        <f>C17+F17+I17+L17+O17+R17+U17+X17</f>
        <v>587</v>
      </c>
      <c r="AE17" s="16">
        <f>D17+G17+J17+M17+P17+S17+V17+Y17</f>
        <v>941</v>
      </c>
      <c r="AF17" s="17">
        <f t="shared" si="9"/>
        <v>6020.8839444444448</v>
      </c>
      <c r="AG17" s="18">
        <v>63.983888888888892</v>
      </c>
      <c r="AH17" s="19"/>
      <c r="AI17" s="7"/>
      <c r="AJ17" s="8"/>
      <c r="AK17" s="8"/>
      <c r="AL17" s="8"/>
    </row>
    <row r="18" spans="1:38" ht="15.75" x14ac:dyDescent="0.25">
      <c r="A18" s="20">
        <v>14</v>
      </c>
      <c r="B18" s="21" t="s">
        <v>24</v>
      </c>
      <c r="C18" s="5">
        <v>139</v>
      </c>
      <c r="D18" s="23">
        <v>40</v>
      </c>
      <c r="E18" s="3">
        <f t="shared" si="0"/>
        <v>243.28000000000003</v>
      </c>
      <c r="F18" s="5">
        <v>119</v>
      </c>
      <c r="G18" s="23">
        <v>103</v>
      </c>
      <c r="H18" s="4">
        <f t="shared" si="1"/>
        <v>626.44600000000003</v>
      </c>
      <c r="I18" s="22">
        <v>117</v>
      </c>
      <c r="J18" s="22">
        <v>154</v>
      </c>
      <c r="K18" s="15">
        <f t="shared" si="2"/>
        <v>936.62800000000004</v>
      </c>
      <c r="L18" s="22">
        <f>'[1]Harian Padi-Desa-April 2022'!$BM$194</f>
        <v>128</v>
      </c>
      <c r="M18" s="22">
        <f>'[1]Harian Padi-Desa-April 2022'!$BN$194</f>
        <v>137</v>
      </c>
      <c r="N18" s="15">
        <f t="shared" si="3"/>
        <v>833.23400000000004</v>
      </c>
      <c r="O18" s="22">
        <v>211</v>
      </c>
      <c r="P18" s="22">
        <v>119</v>
      </c>
      <c r="Q18" s="15">
        <f t="shared" si="4"/>
        <v>723.75800000000004</v>
      </c>
      <c r="R18" s="16">
        <f>'[2]Harian Padi-Desa-Juni 2022'!$BM$194</f>
        <v>56</v>
      </c>
      <c r="S18" s="16">
        <f>'[2]Harian Padi-Desa-Juni 2022'!$BN$194</f>
        <v>117</v>
      </c>
      <c r="T18" s="16">
        <f t="shared" si="5"/>
        <v>711.59399999999994</v>
      </c>
      <c r="U18" s="16">
        <v>34</v>
      </c>
      <c r="V18" s="16">
        <v>128</v>
      </c>
      <c r="W18" s="16">
        <f t="shared" si="6"/>
        <v>778.49599999999998</v>
      </c>
      <c r="X18" s="16">
        <v>50</v>
      </c>
      <c r="Y18" s="16">
        <v>211</v>
      </c>
      <c r="Z18" s="16">
        <f t="shared" si="7"/>
        <v>1283.3020000000001</v>
      </c>
      <c r="AA18" s="16">
        <v>46</v>
      </c>
      <c r="AB18" s="16">
        <v>55</v>
      </c>
      <c r="AC18" s="16">
        <f t="shared" si="8"/>
        <v>334.51</v>
      </c>
      <c r="AD18" s="16">
        <f>C18+F18+I18+L18+O18+R18+U18+X18</f>
        <v>854</v>
      </c>
      <c r="AE18" s="16">
        <f>D18+G18+J18+M18+P18+S18+V18+Y18</f>
        <v>1009</v>
      </c>
      <c r="AF18" s="17">
        <f t="shared" si="9"/>
        <v>6136.7379999999994</v>
      </c>
      <c r="AG18" s="18">
        <v>60.82</v>
      </c>
      <c r="AH18" s="19"/>
      <c r="AI18" s="7"/>
      <c r="AJ18" s="8"/>
      <c r="AK18" s="8"/>
      <c r="AL18" s="8"/>
    </row>
    <row r="19" spans="1:38" ht="15.75" x14ac:dyDescent="0.25">
      <c r="A19" s="20">
        <v>15</v>
      </c>
      <c r="B19" s="21" t="s">
        <v>25</v>
      </c>
      <c r="C19" s="5">
        <v>203</v>
      </c>
      <c r="D19" s="5">
        <v>12</v>
      </c>
      <c r="E19" s="3">
        <f t="shared" si="0"/>
        <v>81.191999999999993</v>
      </c>
      <c r="F19" s="5">
        <v>50</v>
      </c>
      <c r="G19" s="5">
        <v>165</v>
      </c>
      <c r="H19" s="4">
        <f t="shared" si="1"/>
        <v>1116.3899999999999</v>
      </c>
      <c r="I19" s="22">
        <v>10</v>
      </c>
      <c r="J19" s="22">
        <v>568</v>
      </c>
      <c r="K19" s="15">
        <f t="shared" si="2"/>
        <v>3843.0879999999997</v>
      </c>
      <c r="L19" s="22">
        <f>'[1]Harian Padi-Desa-April 2022'!$BM$206</f>
        <v>162</v>
      </c>
      <c r="M19" s="22">
        <f>'[1]Harian Padi-Desa-April 2022'!$BN$206</f>
        <v>113</v>
      </c>
      <c r="N19" s="15">
        <f t="shared" si="3"/>
        <v>764.55799999999999</v>
      </c>
      <c r="O19" s="22">
        <v>637</v>
      </c>
      <c r="P19" s="22">
        <v>0</v>
      </c>
      <c r="Q19" s="15">
        <f t="shared" si="4"/>
        <v>0</v>
      </c>
      <c r="R19" s="16">
        <f>'[2]Harian Padi-Desa-Juni 2022'!$BM$206</f>
        <v>109</v>
      </c>
      <c r="S19" s="16">
        <f>'[2]Harian Padi-Desa-Juni 2022'!$BN$206</f>
        <v>10</v>
      </c>
      <c r="T19" s="16">
        <f t="shared" si="5"/>
        <v>67.66</v>
      </c>
      <c r="U19" s="16">
        <v>10</v>
      </c>
      <c r="V19" s="16">
        <v>54</v>
      </c>
      <c r="W19" s="16">
        <f t="shared" si="6"/>
        <v>365.36399999999998</v>
      </c>
      <c r="X19" s="16">
        <v>10</v>
      </c>
      <c r="Y19" s="16">
        <v>637</v>
      </c>
      <c r="Z19" s="16">
        <f t="shared" si="7"/>
        <v>4309.942</v>
      </c>
      <c r="AA19" s="16">
        <v>35</v>
      </c>
      <c r="AB19" s="16">
        <v>108</v>
      </c>
      <c r="AC19" s="16">
        <f t="shared" si="8"/>
        <v>730.72799999999995</v>
      </c>
      <c r="AD19" s="16">
        <f>C19+F19+I19+L19+O19+R19+U19+X19</f>
        <v>1191</v>
      </c>
      <c r="AE19" s="16">
        <f>D19+G19+J19+M19+P19+S19+V19+Y19</f>
        <v>1559</v>
      </c>
      <c r="AF19" s="17">
        <f t="shared" si="9"/>
        <v>10548.194</v>
      </c>
      <c r="AG19" s="18">
        <v>67.66</v>
      </c>
      <c r="AH19" s="19"/>
      <c r="AI19" s="7"/>
      <c r="AJ19" s="8"/>
      <c r="AK19" s="8"/>
      <c r="AL19" s="8"/>
    </row>
    <row r="20" spans="1:38" ht="16.5" thickBot="1" x14ac:dyDescent="0.3">
      <c r="A20" s="20">
        <v>16</v>
      </c>
      <c r="B20" s="21" t="s">
        <v>26</v>
      </c>
      <c r="C20" s="23">
        <v>60</v>
      </c>
      <c r="D20" s="23">
        <v>40</v>
      </c>
      <c r="E20" s="3">
        <f t="shared" si="0"/>
        <v>250.92</v>
      </c>
      <c r="F20" s="23">
        <v>44</v>
      </c>
      <c r="G20" s="23">
        <v>20</v>
      </c>
      <c r="H20" s="4">
        <f t="shared" si="1"/>
        <v>125.46</v>
      </c>
      <c r="I20" s="22">
        <v>25</v>
      </c>
      <c r="J20" s="22">
        <v>872</v>
      </c>
      <c r="K20" s="15">
        <f t="shared" si="2"/>
        <v>5470.0559999999996</v>
      </c>
      <c r="L20" s="22">
        <f>'[1]Harian Padi-Desa-April 2022'!$BM$218</f>
        <v>71</v>
      </c>
      <c r="M20" s="22">
        <f>'[1]Harian Padi-Desa-April 2022'!$BN$218</f>
        <v>70</v>
      </c>
      <c r="N20" s="15">
        <f t="shared" si="3"/>
        <v>439.10999999999996</v>
      </c>
      <c r="O20" s="22">
        <v>794</v>
      </c>
      <c r="P20" s="22">
        <v>44</v>
      </c>
      <c r="Q20" s="15">
        <f t="shared" si="4"/>
        <v>276.012</v>
      </c>
      <c r="R20" s="16">
        <f>'[2]Harian Padi-Desa-Juni 2022'!$BM$218</f>
        <v>56</v>
      </c>
      <c r="S20" s="16">
        <f>'[2]Harian Padi-Desa-Juni 2022'!$BN$218</f>
        <v>25</v>
      </c>
      <c r="T20" s="16">
        <f t="shared" si="5"/>
        <v>156.82499999999999</v>
      </c>
      <c r="U20" s="16">
        <v>45</v>
      </c>
      <c r="V20" s="16">
        <v>70</v>
      </c>
      <c r="W20" s="16">
        <f t="shared" si="6"/>
        <v>439.10999999999996</v>
      </c>
      <c r="X20" s="16">
        <v>27</v>
      </c>
      <c r="Y20" s="16">
        <v>794</v>
      </c>
      <c r="Z20" s="16">
        <f t="shared" si="7"/>
        <v>4980.7619999999997</v>
      </c>
      <c r="AA20" s="16">
        <v>40</v>
      </c>
      <c r="AB20" s="16">
        <v>55</v>
      </c>
      <c r="AC20" s="16">
        <f t="shared" si="8"/>
        <v>345.01499999999999</v>
      </c>
      <c r="AD20" s="16">
        <f>C20+F20+I20+L20+O20+R20+U20+X20</f>
        <v>1122</v>
      </c>
      <c r="AE20" s="16">
        <f>D20+G20+J20+M20+P20+S20+V20+Y20</f>
        <v>1935</v>
      </c>
      <c r="AF20" s="17">
        <f t="shared" si="9"/>
        <v>12138.254999999999</v>
      </c>
      <c r="AG20" s="18">
        <v>62.73</v>
      </c>
      <c r="AH20" s="19"/>
      <c r="AI20" s="7"/>
      <c r="AJ20" s="8"/>
      <c r="AK20" s="8"/>
      <c r="AL20" s="8"/>
    </row>
    <row r="21" spans="1:38" ht="15.75" x14ac:dyDescent="0.25">
      <c r="A21" s="20">
        <v>17</v>
      </c>
      <c r="B21" s="21" t="s">
        <v>27</v>
      </c>
      <c r="C21" s="5">
        <v>349</v>
      </c>
      <c r="D21" s="5">
        <v>229</v>
      </c>
      <c r="E21" s="3">
        <f t="shared" si="0"/>
        <v>1586.5120000000002</v>
      </c>
      <c r="F21" s="5">
        <v>183</v>
      </c>
      <c r="G21" s="5">
        <v>337</v>
      </c>
      <c r="H21" s="4">
        <f t="shared" si="1"/>
        <v>2334.7359999999999</v>
      </c>
      <c r="I21" s="24">
        <v>10</v>
      </c>
      <c r="J21" s="24">
        <v>298</v>
      </c>
      <c r="K21" s="15">
        <f t="shared" si="2"/>
        <v>2064.5439999999999</v>
      </c>
      <c r="L21" s="22">
        <f>'[1]Harian Padi-Desa-April 2022'!$BM$230</f>
        <v>10</v>
      </c>
      <c r="M21" s="22">
        <f>'[1]Harian Padi-Desa-April 2022'!$BN$230</f>
        <v>478</v>
      </c>
      <c r="N21" s="15">
        <f t="shared" si="3"/>
        <v>3311.5840000000003</v>
      </c>
      <c r="O21" s="22">
        <v>445</v>
      </c>
      <c r="P21" s="22">
        <v>0</v>
      </c>
      <c r="Q21" s="15">
        <f t="shared" si="4"/>
        <v>0</v>
      </c>
      <c r="R21" s="16">
        <f>'[2]Harian Padi-Desa-Juni 2022'!$BM$230</f>
        <v>298</v>
      </c>
      <c r="S21" s="16">
        <f>'[2]Harian Padi-Desa-Juni 2022'!$BN$230</f>
        <v>10</v>
      </c>
      <c r="T21" s="16">
        <f t="shared" si="5"/>
        <v>69.28</v>
      </c>
      <c r="U21" s="16">
        <v>4</v>
      </c>
      <c r="V21" s="16">
        <v>68</v>
      </c>
      <c r="W21" s="16">
        <f t="shared" si="6"/>
        <v>471.10399999999998</v>
      </c>
      <c r="X21" s="16">
        <v>23</v>
      </c>
      <c r="Y21" s="16">
        <v>685</v>
      </c>
      <c r="Z21" s="16">
        <f t="shared" si="7"/>
        <v>4745.68</v>
      </c>
      <c r="AA21" s="16">
        <v>0</v>
      </c>
      <c r="AB21" s="16">
        <v>15</v>
      </c>
      <c r="AC21" s="16">
        <f t="shared" si="8"/>
        <v>103.92</v>
      </c>
      <c r="AD21" s="16">
        <f>C21+F21+I21+L21+O21+R21+U21+X21</f>
        <v>1322</v>
      </c>
      <c r="AE21" s="16">
        <f>D21+G21+J21+M21+P21+S21+V21+Y21</f>
        <v>2105</v>
      </c>
      <c r="AF21" s="17">
        <f t="shared" si="9"/>
        <v>14583.439999999999</v>
      </c>
      <c r="AG21" s="29">
        <v>69.28</v>
      </c>
      <c r="AH21" s="19"/>
      <c r="AI21" s="7"/>
      <c r="AJ21" s="8"/>
      <c r="AK21" s="8"/>
      <c r="AL21" s="8"/>
    </row>
    <row r="22" spans="1:38" ht="15.75" x14ac:dyDescent="0.25">
      <c r="A22" s="39" t="s">
        <v>28</v>
      </c>
      <c r="B22" s="39"/>
      <c r="C22" s="25">
        <f t="shared" ref="C22:G22" si="10">SUM(C5:C21)</f>
        <v>3716</v>
      </c>
      <c r="D22" s="25">
        <f t="shared" si="10"/>
        <v>2504</v>
      </c>
      <c r="E22" s="26">
        <f>SUM(E5:E21)</f>
        <v>15741.009666666669</v>
      </c>
      <c r="F22" s="25">
        <f t="shared" si="10"/>
        <v>2186</v>
      </c>
      <c r="G22" s="25">
        <f t="shared" si="10"/>
        <v>2865</v>
      </c>
      <c r="H22" s="27">
        <f>SUM(H5:H21)</f>
        <v>18049.60838888889</v>
      </c>
      <c r="I22" s="27">
        <f t="shared" ref="I22:Y22" si="11">SUM(I5:I21)</f>
        <v>2249</v>
      </c>
      <c r="J22" s="27">
        <f t="shared" si="11"/>
        <v>7409</v>
      </c>
      <c r="K22" s="15">
        <f t="shared" si="2"/>
        <v>46291.456212418314</v>
      </c>
      <c r="L22" s="27">
        <f t="shared" si="11"/>
        <v>5550.15</v>
      </c>
      <c r="M22" s="27">
        <f t="shared" si="11"/>
        <v>3616</v>
      </c>
      <c r="N22" s="15">
        <f t="shared" si="3"/>
        <v>22592.779816993472</v>
      </c>
      <c r="O22" s="27">
        <f t="shared" si="11"/>
        <v>6249</v>
      </c>
      <c r="P22" s="27">
        <f t="shared" si="11"/>
        <v>1658</v>
      </c>
      <c r="Q22" s="15">
        <f>P22*AG22/10</f>
        <v>10359.189418300657</v>
      </c>
      <c r="R22" s="27">
        <f t="shared" si="11"/>
        <v>2439</v>
      </c>
      <c r="S22" s="27">
        <f t="shared" si="11"/>
        <v>2169</v>
      </c>
      <c r="T22" s="16">
        <f t="shared" si="5"/>
        <v>13551.9190882353</v>
      </c>
      <c r="U22" s="27">
        <f t="shared" si="11"/>
        <v>1904</v>
      </c>
      <c r="V22" s="27">
        <f t="shared" si="11"/>
        <v>5379.5</v>
      </c>
      <c r="W22" s="16">
        <f t="shared" si="6"/>
        <v>33611.133580065376</v>
      </c>
      <c r="X22" s="27">
        <f t="shared" si="11"/>
        <v>2170</v>
      </c>
      <c r="Y22" s="27">
        <f t="shared" si="11"/>
        <v>6450</v>
      </c>
      <c r="Z22" s="16">
        <f>Y22*AG22/10</f>
        <v>40299.621078431388</v>
      </c>
      <c r="AA22" s="16">
        <f>SUM(AA5:AA21)</f>
        <v>2052</v>
      </c>
      <c r="AB22" s="16">
        <f>SUM(AB5:AB21)</f>
        <v>2219</v>
      </c>
      <c r="AC22" s="16">
        <f>AB22*AG22</f>
        <v>138643.19251633991</v>
      </c>
      <c r="AD22" s="27">
        <f t="shared" ref="AD22:AE22" si="12">SUM(AD5:AD21)</f>
        <v>26463.15</v>
      </c>
      <c r="AE22" s="27">
        <f t="shared" si="12"/>
        <v>32050.5</v>
      </c>
      <c r="AF22" s="17">
        <f t="shared" si="9"/>
        <v>200251.62874019617</v>
      </c>
      <c r="AG22" s="30">
        <f>AVERAGE(AG5:AG21)</f>
        <v>62.480032679738585</v>
      </c>
      <c r="AH22" s="28"/>
      <c r="AI22" s="9"/>
      <c r="AJ22" s="8"/>
      <c r="AK22" s="8"/>
      <c r="AL22" s="8"/>
    </row>
    <row r="23" spans="1:38" ht="18.75" x14ac:dyDescent="0.3">
      <c r="A23" s="42" t="s">
        <v>30</v>
      </c>
      <c r="B23" s="42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</sheetData>
  <mergeCells count="17">
    <mergeCell ref="A22:B22"/>
    <mergeCell ref="AG3:AG4"/>
    <mergeCell ref="A23:B23"/>
    <mergeCell ref="A3:A4"/>
    <mergeCell ref="B3:B4"/>
    <mergeCell ref="C3:E3"/>
    <mergeCell ref="F3:H3"/>
    <mergeCell ref="I3:K3"/>
    <mergeCell ref="L3:N3"/>
    <mergeCell ref="O3:Q3"/>
    <mergeCell ref="R3:T3"/>
    <mergeCell ref="AA3:AC3"/>
    <mergeCell ref="A2:AF2"/>
    <mergeCell ref="A1:AF1"/>
    <mergeCell ref="U3:W3"/>
    <mergeCell ref="X3:Z3"/>
    <mergeCell ref="AD3:AF3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TODAY</cp:lastModifiedBy>
  <cp:lastPrinted>2022-10-07T02:39:03Z</cp:lastPrinted>
  <dcterms:created xsi:type="dcterms:W3CDTF">2022-09-09T07:29:02Z</dcterms:created>
  <dcterms:modified xsi:type="dcterms:W3CDTF">2022-10-07T02:39:33Z</dcterms:modified>
</cp:coreProperties>
</file>