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be SP\SP 2021\BULANAN\PADI\"/>
    </mc:Choice>
  </mc:AlternateContent>
  <bookViews>
    <workbookView xWindow="0" yWindow="0" windowWidth="24000" windowHeight="9795" tabRatio="688"/>
  </bookViews>
  <sheets>
    <sheet name="PADI SAWAH" sheetId="9" r:id="rId1"/>
    <sheet name="PADI GOGO" sheetId="8" r:id="rId2"/>
    <sheet name="PUSO" sheetId="27" r:id="rId3"/>
    <sheet name="REKAPITULASI" sheetId="11" r:id="rId4"/>
  </sheets>
  <definedNames>
    <definedName name="_xlnm.Print_Area" localSheetId="1">'PADI GOGO'!$A$1:$V$112</definedName>
    <definedName name="_xlnm.Print_Area" localSheetId="0">'PADI SAWAH'!$A$1:$V$112</definedName>
    <definedName name="_xlnm.Print_Area" localSheetId="2">PUSO!$A$1:$P$33</definedName>
    <definedName name="_xlnm.Print_Area" localSheetId="3">REKAPITULASI!$A$1:$J$37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9" l="1"/>
  <c r="Q16" i="9"/>
  <c r="Q15" i="9"/>
  <c r="Q14" i="9"/>
  <c r="Q13" i="9"/>
  <c r="Q34" i="9" l="1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2" i="9"/>
  <c r="Q11" i="9"/>
  <c r="Q10" i="9"/>
  <c r="Q22" i="8"/>
  <c r="M9" i="9" l="1"/>
  <c r="M35" i="9"/>
  <c r="M11" i="8" l="1"/>
  <c r="M19" i="8"/>
  <c r="M16" i="8"/>
  <c r="M15" i="8"/>
  <c r="I17" i="9" l="1"/>
  <c r="I36" i="8"/>
  <c r="I35" i="8"/>
  <c r="I15" i="8"/>
  <c r="I31" i="9"/>
  <c r="I35" i="9"/>
  <c r="I34" i="9"/>
  <c r="I33" i="9"/>
  <c r="I32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6" i="9"/>
  <c r="I15" i="9"/>
  <c r="I14" i="9"/>
  <c r="I13" i="9"/>
  <c r="I12" i="9"/>
  <c r="I11" i="9"/>
  <c r="I10" i="9"/>
  <c r="I9" i="9"/>
  <c r="E27" i="9" l="1"/>
  <c r="E28" i="9"/>
  <c r="E29" i="9"/>
  <c r="E35" i="9"/>
  <c r="E32" i="9"/>
  <c r="E30" i="9"/>
  <c r="E26" i="9"/>
  <c r="E25" i="9"/>
  <c r="E24" i="9"/>
  <c r="E23" i="9"/>
  <c r="E22" i="9"/>
  <c r="E20" i="9"/>
  <c r="E19" i="9"/>
  <c r="E18" i="9"/>
  <c r="E17" i="9"/>
  <c r="E15" i="9"/>
  <c r="E14" i="9"/>
  <c r="E13" i="9"/>
  <c r="E12" i="9"/>
  <c r="E11" i="9"/>
  <c r="E9" i="9"/>
  <c r="F10" i="9" l="1"/>
  <c r="E86" i="9" l="1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85" i="9"/>
  <c r="C11" i="11" l="1"/>
  <c r="D11" i="11"/>
  <c r="G11" i="11"/>
  <c r="H11" i="11"/>
  <c r="J11" i="11"/>
  <c r="I11" i="11" s="1"/>
  <c r="C12" i="11"/>
  <c r="D12" i="11"/>
  <c r="G12" i="11"/>
  <c r="H12" i="11"/>
  <c r="J12" i="11"/>
  <c r="C13" i="11"/>
  <c r="D13" i="11"/>
  <c r="G13" i="11"/>
  <c r="H13" i="11"/>
  <c r="J13" i="11"/>
  <c r="I13" i="11" s="1"/>
  <c r="C14" i="11"/>
  <c r="D14" i="11"/>
  <c r="G14" i="11"/>
  <c r="H14" i="11"/>
  <c r="J14" i="11"/>
  <c r="I14" i="11" s="1"/>
  <c r="C15" i="11"/>
  <c r="D15" i="11"/>
  <c r="G15" i="11"/>
  <c r="H15" i="11"/>
  <c r="J15" i="11"/>
  <c r="I15" i="11" s="1"/>
  <c r="C16" i="11"/>
  <c r="D16" i="11"/>
  <c r="G16" i="11"/>
  <c r="H16" i="11"/>
  <c r="J16" i="11"/>
  <c r="C17" i="11"/>
  <c r="D17" i="11"/>
  <c r="G17" i="11"/>
  <c r="H17" i="11"/>
  <c r="J17" i="11"/>
  <c r="C18" i="11"/>
  <c r="D18" i="11"/>
  <c r="G18" i="11"/>
  <c r="H18" i="11"/>
  <c r="J18" i="11"/>
  <c r="I18" i="11" s="1"/>
  <c r="C19" i="11"/>
  <c r="D19" i="11"/>
  <c r="G19" i="11"/>
  <c r="H19" i="11"/>
  <c r="J19" i="11"/>
  <c r="I19" i="11" s="1"/>
  <c r="C20" i="11"/>
  <c r="D20" i="11"/>
  <c r="G20" i="11"/>
  <c r="H20" i="11"/>
  <c r="J20" i="11"/>
  <c r="I20" i="11" s="1"/>
  <c r="C21" i="11"/>
  <c r="D21" i="11"/>
  <c r="G21" i="11"/>
  <c r="H21" i="11"/>
  <c r="J21" i="11"/>
  <c r="I21" i="11" s="1"/>
  <c r="C22" i="11"/>
  <c r="D22" i="11"/>
  <c r="G22" i="11"/>
  <c r="H22" i="11"/>
  <c r="J22" i="11"/>
  <c r="I22" i="11" s="1"/>
  <c r="C23" i="11"/>
  <c r="D23" i="11"/>
  <c r="G23" i="11"/>
  <c r="H23" i="11"/>
  <c r="J23" i="11"/>
  <c r="C24" i="11"/>
  <c r="D24" i="11"/>
  <c r="G24" i="11"/>
  <c r="H24" i="11"/>
  <c r="J24" i="11"/>
  <c r="I24" i="11" s="1"/>
  <c r="C25" i="11"/>
  <c r="D25" i="11"/>
  <c r="G25" i="11"/>
  <c r="H25" i="11"/>
  <c r="J25" i="11"/>
  <c r="I25" i="11" s="1"/>
  <c r="C26" i="11"/>
  <c r="D26" i="11"/>
  <c r="G26" i="11"/>
  <c r="H26" i="11"/>
  <c r="J26" i="11"/>
  <c r="I26" i="11" s="1"/>
  <c r="C27" i="11"/>
  <c r="D27" i="11"/>
  <c r="G27" i="11"/>
  <c r="H27" i="11"/>
  <c r="J27" i="11"/>
  <c r="I27" i="11" s="1"/>
  <c r="C28" i="11"/>
  <c r="D28" i="11"/>
  <c r="G28" i="11"/>
  <c r="H28" i="11"/>
  <c r="J28" i="11"/>
  <c r="I28" i="11" s="1"/>
  <c r="C29" i="11"/>
  <c r="D29" i="11"/>
  <c r="G29" i="11"/>
  <c r="H29" i="11"/>
  <c r="J29" i="11"/>
  <c r="I29" i="11" s="1"/>
  <c r="C30" i="11"/>
  <c r="D30" i="11"/>
  <c r="G30" i="11"/>
  <c r="H30" i="11"/>
  <c r="J30" i="11"/>
  <c r="I30" i="11" s="1"/>
  <c r="C31" i="11"/>
  <c r="D31" i="11"/>
  <c r="G31" i="11"/>
  <c r="H31" i="11"/>
  <c r="J31" i="11"/>
  <c r="I31" i="11" s="1"/>
  <c r="C32" i="11"/>
  <c r="D32" i="11"/>
  <c r="G32" i="11"/>
  <c r="H32" i="11"/>
  <c r="J32" i="11"/>
  <c r="I32" i="11" s="1"/>
  <c r="C33" i="11"/>
  <c r="D33" i="11"/>
  <c r="G33" i="11"/>
  <c r="H33" i="11"/>
  <c r="J33" i="11"/>
  <c r="I33" i="11" s="1"/>
  <c r="C34" i="11"/>
  <c r="D34" i="11"/>
  <c r="G34" i="11"/>
  <c r="H34" i="11"/>
  <c r="J34" i="11"/>
  <c r="I34" i="11" s="1"/>
  <c r="C35" i="11"/>
  <c r="D35" i="11"/>
  <c r="G35" i="11"/>
  <c r="H35" i="11"/>
  <c r="J35" i="11"/>
  <c r="I35" i="11" s="1"/>
  <c r="C36" i="11"/>
  <c r="D36" i="11"/>
  <c r="G36" i="11"/>
  <c r="H36" i="11"/>
  <c r="J36" i="11"/>
  <c r="I36" i="11" s="1"/>
  <c r="V112" i="8"/>
  <c r="T112" i="8"/>
  <c r="U86" i="8"/>
  <c r="U88" i="8"/>
  <c r="U89" i="8"/>
  <c r="U90" i="8"/>
  <c r="U92" i="8"/>
  <c r="U93" i="8"/>
  <c r="U94" i="8"/>
  <c r="U96" i="8"/>
  <c r="U97" i="8"/>
  <c r="U98" i="8"/>
  <c r="U100" i="8"/>
  <c r="U101" i="8"/>
  <c r="U102" i="8"/>
  <c r="U104" i="8"/>
  <c r="U105" i="8"/>
  <c r="U106" i="8"/>
  <c r="U108" i="8"/>
  <c r="U109" i="8"/>
  <c r="U110" i="8"/>
  <c r="U86" i="9"/>
  <c r="U87" i="9"/>
  <c r="U90" i="9"/>
  <c r="U91" i="9"/>
  <c r="U94" i="9"/>
  <c r="U95" i="9"/>
  <c r="U98" i="9"/>
  <c r="U99" i="9"/>
  <c r="U102" i="9"/>
  <c r="U103" i="9"/>
  <c r="U106" i="9"/>
  <c r="U107" i="9"/>
  <c r="U110" i="9"/>
  <c r="U111" i="9"/>
  <c r="U51" i="9"/>
  <c r="U55" i="9"/>
  <c r="U59" i="9"/>
  <c r="U63" i="9"/>
  <c r="U67" i="9"/>
  <c r="U71" i="9"/>
  <c r="U11" i="9"/>
  <c r="U15" i="9"/>
  <c r="U19" i="9"/>
  <c r="U23" i="9"/>
  <c r="U27" i="9"/>
  <c r="U31" i="9"/>
  <c r="U35" i="9"/>
  <c r="I23" i="11" l="1"/>
  <c r="I17" i="11"/>
  <c r="I12" i="11"/>
  <c r="I16" i="11"/>
  <c r="U111" i="8"/>
  <c r="U107" i="8"/>
  <c r="U103" i="8"/>
  <c r="U99" i="8"/>
  <c r="U95" i="8"/>
  <c r="U91" i="8"/>
  <c r="U87" i="8"/>
  <c r="U33" i="9"/>
  <c r="U29" i="9"/>
  <c r="U25" i="9"/>
  <c r="U21" i="9"/>
  <c r="U17" i="9"/>
  <c r="U13" i="9"/>
  <c r="U73" i="9"/>
  <c r="U69" i="9"/>
  <c r="U65" i="9"/>
  <c r="U61" i="9"/>
  <c r="U57" i="9"/>
  <c r="U53" i="9"/>
  <c r="U49" i="9"/>
  <c r="U32" i="9"/>
  <c r="U28" i="9"/>
  <c r="U24" i="9"/>
  <c r="U20" i="9"/>
  <c r="U16" i="9"/>
  <c r="U12" i="9"/>
  <c r="U72" i="9"/>
  <c r="U68" i="9"/>
  <c r="U64" i="9"/>
  <c r="U60" i="9"/>
  <c r="U56" i="9"/>
  <c r="U52" i="9"/>
  <c r="U48" i="9"/>
  <c r="U34" i="9"/>
  <c r="U30" i="9"/>
  <c r="U26" i="9"/>
  <c r="U22" i="9"/>
  <c r="U18" i="9"/>
  <c r="U14" i="9"/>
  <c r="U10" i="9"/>
  <c r="U70" i="9"/>
  <c r="U66" i="9"/>
  <c r="U62" i="9"/>
  <c r="U58" i="9"/>
  <c r="U54" i="9"/>
  <c r="U50" i="9"/>
  <c r="U109" i="9"/>
  <c r="U97" i="9"/>
  <c r="U105" i="9"/>
  <c r="U101" i="9"/>
  <c r="U93" i="9"/>
  <c r="U89" i="9"/>
  <c r="U108" i="9"/>
  <c r="U104" i="9"/>
  <c r="U100" i="9"/>
  <c r="U96" i="9"/>
  <c r="U92" i="9"/>
  <c r="U88" i="9"/>
  <c r="Q108" i="9"/>
  <c r="Q111" i="9" l="1"/>
  <c r="Q110" i="9"/>
  <c r="Q105" i="9"/>
  <c r="Q104" i="9"/>
  <c r="Q102" i="9"/>
  <c r="Q101" i="9"/>
  <c r="Q100" i="9"/>
  <c r="Q98" i="9"/>
  <c r="Q95" i="9"/>
  <c r="Q94" i="9"/>
  <c r="Q88" i="9"/>
  <c r="M111" i="9" l="1"/>
  <c r="M110" i="9"/>
  <c r="M109" i="9"/>
  <c r="M108" i="9"/>
  <c r="M105" i="9"/>
  <c r="M104" i="9"/>
  <c r="M102" i="9"/>
  <c r="M100" i="9"/>
  <c r="M98" i="9"/>
  <c r="M97" i="9"/>
  <c r="M95" i="9"/>
  <c r="M93" i="9"/>
  <c r="M91" i="9"/>
  <c r="M90" i="9"/>
  <c r="M88" i="9"/>
  <c r="M86" i="9"/>
  <c r="I103" i="9" l="1"/>
  <c r="I110" i="9" l="1"/>
  <c r="I109" i="9"/>
  <c r="I108" i="9"/>
  <c r="I107" i="9"/>
  <c r="I106" i="9"/>
  <c r="I105" i="9"/>
  <c r="I104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Q73" i="9" l="1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8" i="9"/>
  <c r="Q57" i="9"/>
  <c r="Q56" i="9"/>
  <c r="Q55" i="9"/>
  <c r="Q54" i="9"/>
  <c r="Q53" i="9"/>
  <c r="Q52" i="9"/>
  <c r="Q50" i="9"/>
  <c r="Q49" i="9"/>
  <c r="Q48" i="9"/>
  <c r="Q47" i="9"/>
  <c r="M68" i="9" l="1"/>
  <c r="M67" i="9"/>
  <c r="M66" i="9"/>
  <c r="M65" i="9"/>
  <c r="M73" i="9"/>
  <c r="M72" i="9"/>
  <c r="M70" i="9"/>
  <c r="M50" i="9"/>
  <c r="M53" i="9"/>
  <c r="M52" i="9"/>
  <c r="M58" i="9"/>
  <c r="M57" i="9"/>
  <c r="M62" i="9"/>
  <c r="M64" i="9"/>
  <c r="I57" i="9" l="1"/>
  <c r="I56" i="9"/>
  <c r="I55" i="9"/>
  <c r="I65" i="9"/>
  <c r="I62" i="9" l="1"/>
  <c r="I72" i="9" l="1"/>
  <c r="I70" i="9"/>
  <c r="I69" i="9"/>
  <c r="I68" i="9"/>
  <c r="I67" i="9"/>
  <c r="I66" i="9"/>
  <c r="I64" i="9"/>
  <c r="I63" i="9"/>
  <c r="I61" i="9"/>
  <c r="I60" i="9"/>
  <c r="I59" i="9"/>
  <c r="I58" i="9"/>
  <c r="I54" i="9"/>
  <c r="I53" i="9"/>
  <c r="I52" i="9"/>
  <c r="I50" i="9"/>
  <c r="I49" i="9"/>
  <c r="E67" i="9" l="1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73" i="9" l="1"/>
  <c r="E72" i="9"/>
  <c r="E71" i="9"/>
  <c r="E70" i="9"/>
  <c r="E69" i="9"/>
  <c r="E68" i="9"/>
  <c r="E48" i="9"/>
  <c r="E47" i="9"/>
  <c r="Q35" i="9" l="1"/>
  <c r="Q9" i="9"/>
  <c r="K74" i="9" l="1"/>
  <c r="L74" i="9"/>
  <c r="L4" i="11" l="1"/>
  <c r="G112" i="9" l="1"/>
  <c r="D33" i="27" l="1"/>
  <c r="E33" i="27"/>
  <c r="F33" i="27"/>
  <c r="G33" i="27"/>
  <c r="H33" i="27"/>
  <c r="I33" i="27"/>
  <c r="J33" i="27"/>
  <c r="K33" i="27"/>
  <c r="L33" i="27"/>
  <c r="M33" i="27"/>
  <c r="N33" i="27"/>
  <c r="C33" i="27"/>
  <c r="P36" i="9" l="1"/>
  <c r="O36" i="9"/>
  <c r="R112" i="9" l="1"/>
  <c r="P112" i="9"/>
  <c r="O112" i="9"/>
  <c r="L112" i="9"/>
  <c r="K112" i="9"/>
  <c r="J112" i="9"/>
  <c r="H112" i="9"/>
  <c r="F112" i="9"/>
  <c r="D112" i="9"/>
  <c r="C112" i="9"/>
  <c r="P74" i="9"/>
  <c r="O74" i="9"/>
  <c r="N74" i="9"/>
  <c r="J74" i="9"/>
  <c r="H74" i="9"/>
  <c r="G74" i="9"/>
  <c r="F74" i="9"/>
  <c r="D74" i="9"/>
  <c r="C74" i="9"/>
  <c r="R112" i="8"/>
  <c r="P112" i="8"/>
  <c r="O112" i="8"/>
  <c r="N112" i="8"/>
  <c r="L112" i="8"/>
  <c r="K112" i="8"/>
  <c r="J112" i="8"/>
  <c r="H112" i="8"/>
  <c r="G112" i="8"/>
  <c r="F112" i="8"/>
  <c r="D112" i="8"/>
  <c r="C112" i="8"/>
  <c r="R74" i="8"/>
  <c r="P74" i="8"/>
  <c r="O74" i="8"/>
  <c r="N74" i="8"/>
  <c r="L74" i="8"/>
  <c r="K74" i="8"/>
  <c r="J74" i="8"/>
  <c r="H74" i="8"/>
  <c r="G74" i="8"/>
  <c r="F74" i="8"/>
  <c r="E74" i="8" s="1"/>
  <c r="D74" i="8"/>
  <c r="C74" i="8"/>
  <c r="C36" i="9"/>
  <c r="I74" i="8" l="1"/>
  <c r="Q112" i="9"/>
  <c r="I112" i="9"/>
  <c r="E112" i="9"/>
  <c r="I74" i="9"/>
  <c r="E74" i="9"/>
  <c r="M74" i="9"/>
  <c r="Y40" i="9"/>
  <c r="AA40" i="9" s="1"/>
  <c r="AE10" i="9" l="1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9" i="9"/>
  <c r="U35" i="11" l="1"/>
  <c r="T35" i="11"/>
  <c r="T14" i="11"/>
  <c r="C10" i="11"/>
  <c r="AE33" i="8"/>
  <c r="AE34" i="8"/>
  <c r="AE32" i="8"/>
  <c r="AE35" i="8"/>
  <c r="X33" i="8"/>
  <c r="AH33" i="8" s="1"/>
  <c r="Y33" i="8"/>
  <c r="AI33" i="8" s="1"/>
  <c r="AA33" i="8"/>
  <c r="X34" i="8"/>
  <c r="AH34" i="8" s="1"/>
  <c r="Y34" i="8"/>
  <c r="AI34" i="8" s="1"/>
  <c r="AA34" i="8"/>
  <c r="AK34" i="8" s="1"/>
  <c r="X35" i="8"/>
  <c r="AH35" i="8" s="1"/>
  <c r="Y35" i="8"/>
  <c r="AI35" i="8" s="1"/>
  <c r="AA35" i="8"/>
  <c r="AC86" i="9"/>
  <c r="AD86" i="9"/>
  <c r="AF86" i="9"/>
  <c r="AC87" i="9"/>
  <c r="AD87" i="9"/>
  <c r="AF87" i="9"/>
  <c r="AC88" i="9"/>
  <c r="AD88" i="9"/>
  <c r="AF88" i="9"/>
  <c r="AC89" i="9"/>
  <c r="AD89" i="9"/>
  <c r="AF89" i="9"/>
  <c r="AC90" i="9"/>
  <c r="AD90" i="9"/>
  <c r="AF90" i="9"/>
  <c r="AC91" i="9"/>
  <c r="AD91" i="9"/>
  <c r="AF91" i="9"/>
  <c r="AC92" i="9"/>
  <c r="AD92" i="9"/>
  <c r="AF92" i="9"/>
  <c r="AC93" i="9"/>
  <c r="AD93" i="9"/>
  <c r="AF93" i="9"/>
  <c r="AC94" i="9"/>
  <c r="AD94" i="9"/>
  <c r="AF94" i="9"/>
  <c r="AC95" i="9"/>
  <c r="AD95" i="9"/>
  <c r="AF95" i="9"/>
  <c r="AC96" i="9"/>
  <c r="AD96" i="9"/>
  <c r="AF96" i="9"/>
  <c r="AC97" i="9"/>
  <c r="AD97" i="9"/>
  <c r="AF97" i="9"/>
  <c r="AC98" i="9"/>
  <c r="AD98" i="9"/>
  <c r="AF98" i="9"/>
  <c r="AC99" i="9"/>
  <c r="AD99" i="9"/>
  <c r="AF99" i="9"/>
  <c r="AC100" i="9"/>
  <c r="AD100" i="9"/>
  <c r="AF100" i="9"/>
  <c r="AC101" i="9"/>
  <c r="AD101" i="9"/>
  <c r="AF101" i="9"/>
  <c r="AC102" i="9"/>
  <c r="AD102" i="9"/>
  <c r="AF102" i="9"/>
  <c r="AC103" i="9"/>
  <c r="AD103" i="9"/>
  <c r="AF103" i="9"/>
  <c r="AC104" i="9"/>
  <c r="AD104" i="9"/>
  <c r="AF104" i="9"/>
  <c r="AC105" i="9"/>
  <c r="AD105" i="9"/>
  <c r="AF105" i="9"/>
  <c r="AC106" i="9"/>
  <c r="AD106" i="9"/>
  <c r="AF106" i="9"/>
  <c r="AC107" i="9"/>
  <c r="AD107" i="9"/>
  <c r="AF107" i="9"/>
  <c r="AC108" i="9"/>
  <c r="AD108" i="9"/>
  <c r="AF108" i="9"/>
  <c r="AC109" i="9"/>
  <c r="AD109" i="9"/>
  <c r="AF109" i="9"/>
  <c r="AC110" i="9"/>
  <c r="AD110" i="9"/>
  <c r="AC111" i="9"/>
  <c r="AD111" i="9"/>
  <c r="AF111" i="9"/>
  <c r="X109" i="9"/>
  <c r="Y109" i="9"/>
  <c r="AA109" i="9"/>
  <c r="X110" i="9"/>
  <c r="Y110" i="9"/>
  <c r="AA110" i="9"/>
  <c r="X111" i="9"/>
  <c r="Y111" i="9"/>
  <c r="AA111" i="9"/>
  <c r="X86" i="9"/>
  <c r="Y86" i="9"/>
  <c r="AA86" i="9"/>
  <c r="X87" i="9"/>
  <c r="Y87" i="9"/>
  <c r="AA87" i="9"/>
  <c r="X88" i="9"/>
  <c r="Y88" i="9"/>
  <c r="AA88" i="9"/>
  <c r="X89" i="9"/>
  <c r="Y89" i="9"/>
  <c r="X90" i="9"/>
  <c r="Y90" i="9"/>
  <c r="X91" i="9"/>
  <c r="Y91" i="9"/>
  <c r="AA91" i="9"/>
  <c r="X92" i="9"/>
  <c r="Y92" i="9"/>
  <c r="AA92" i="9"/>
  <c r="X93" i="9"/>
  <c r="Y93" i="9"/>
  <c r="X94" i="9"/>
  <c r="Y94" i="9"/>
  <c r="AA94" i="9"/>
  <c r="X95" i="9"/>
  <c r="Y95" i="9"/>
  <c r="AA95" i="9"/>
  <c r="X96" i="9"/>
  <c r="Y96" i="9"/>
  <c r="X97" i="9"/>
  <c r="Y97" i="9"/>
  <c r="AA97" i="9"/>
  <c r="X98" i="9"/>
  <c r="Y98" i="9"/>
  <c r="X99" i="9"/>
  <c r="Y99" i="9"/>
  <c r="X100" i="9"/>
  <c r="Y100" i="9"/>
  <c r="AA100" i="9"/>
  <c r="X101" i="9"/>
  <c r="Y101" i="9"/>
  <c r="X102" i="9"/>
  <c r="Y102" i="9"/>
  <c r="AA102" i="9"/>
  <c r="X103" i="9"/>
  <c r="Y103" i="9"/>
  <c r="AA103" i="9"/>
  <c r="X104" i="9"/>
  <c r="Y104" i="9"/>
  <c r="AA104" i="9"/>
  <c r="X105" i="9"/>
  <c r="Y105" i="9"/>
  <c r="AA105" i="9"/>
  <c r="X106" i="9"/>
  <c r="Y106" i="9"/>
  <c r="AA106" i="9"/>
  <c r="X107" i="9"/>
  <c r="Y107" i="9"/>
  <c r="X108" i="9"/>
  <c r="Y108" i="9"/>
  <c r="AA108" i="9"/>
  <c r="AH34" i="9"/>
  <c r="AI34" i="9"/>
  <c r="AK34" i="9"/>
  <c r="Z35" i="8" l="1"/>
  <c r="AJ34" i="9"/>
  <c r="AE97" i="9"/>
  <c r="Z33" i="8"/>
  <c r="AE92" i="9"/>
  <c r="Z103" i="9"/>
  <c r="AE105" i="9"/>
  <c r="AE104" i="9"/>
  <c r="AE101" i="9"/>
  <c r="AE108" i="9"/>
  <c r="AE102" i="9"/>
  <c r="AE94" i="9"/>
  <c r="AE90" i="9"/>
  <c r="AE109" i="9"/>
  <c r="AE93" i="9"/>
  <c r="AE86" i="9"/>
  <c r="AE107" i="9"/>
  <c r="AE103" i="9"/>
  <c r="AE99" i="9"/>
  <c r="AE95" i="9"/>
  <c r="AE91" i="9"/>
  <c r="AE87" i="9"/>
  <c r="AE89" i="9"/>
  <c r="AE98" i="9"/>
  <c r="AE88" i="9"/>
  <c r="AE111" i="9"/>
  <c r="AE106" i="9"/>
  <c r="AE100" i="9"/>
  <c r="AE96" i="9"/>
  <c r="Z95" i="9"/>
  <c r="Z87" i="9"/>
  <c r="Z109" i="9"/>
  <c r="Z91" i="9"/>
  <c r="Z102" i="9"/>
  <c r="Z94" i="9"/>
  <c r="Z86" i="9"/>
  <c r="Z106" i="9"/>
  <c r="N35" i="11"/>
  <c r="AJ34" i="8"/>
  <c r="Z34" i="8"/>
  <c r="AK33" i="8"/>
  <c r="AJ33" i="8" s="1"/>
  <c r="N36" i="11"/>
  <c r="AK35" i="8"/>
  <c r="AJ35" i="8" s="1"/>
  <c r="O35" i="11"/>
  <c r="Z108" i="9"/>
  <c r="Z104" i="9"/>
  <c r="Z100" i="9"/>
  <c r="Z92" i="9"/>
  <c r="Z88" i="9"/>
  <c r="Z110" i="9"/>
  <c r="Z105" i="9"/>
  <c r="Z97" i="9"/>
  <c r="Z111" i="9"/>
  <c r="O36" i="11"/>
  <c r="AE10" i="8" l="1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G7" i="11" l="1"/>
  <c r="AF36" i="8" l="1"/>
  <c r="AD36" i="8"/>
  <c r="AE9" i="8"/>
  <c r="AC36" i="8"/>
  <c r="AE36" i="8" l="1"/>
  <c r="AC36" i="9"/>
  <c r="AD36" i="9"/>
  <c r="AF36" i="9"/>
  <c r="AE36" i="9" l="1"/>
  <c r="AC86" i="8"/>
  <c r="AD86" i="8"/>
  <c r="AF86" i="8"/>
  <c r="AC87" i="8"/>
  <c r="AD87" i="8"/>
  <c r="AF87" i="8"/>
  <c r="AC88" i="8"/>
  <c r="AD88" i="8"/>
  <c r="AF88" i="8"/>
  <c r="AC89" i="8"/>
  <c r="AD89" i="8"/>
  <c r="AF89" i="8"/>
  <c r="AC90" i="8"/>
  <c r="AD90" i="8"/>
  <c r="AF90" i="8"/>
  <c r="AC91" i="8"/>
  <c r="AD91" i="8"/>
  <c r="AF91" i="8"/>
  <c r="AC92" i="8"/>
  <c r="AD92" i="8"/>
  <c r="AF92" i="8"/>
  <c r="AC93" i="8"/>
  <c r="AD93" i="8"/>
  <c r="AF93" i="8"/>
  <c r="AC94" i="8"/>
  <c r="AD94" i="8"/>
  <c r="AF94" i="8"/>
  <c r="AC95" i="8"/>
  <c r="AD95" i="8"/>
  <c r="AF95" i="8"/>
  <c r="AC96" i="8"/>
  <c r="AD96" i="8"/>
  <c r="AF96" i="8"/>
  <c r="AC97" i="8"/>
  <c r="AD97" i="8"/>
  <c r="AF97" i="8"/>
  <c r="AC98" i="8"/>
  <c r="AD98" i="8"/>
  <c r="AF98" i="8"/>
  <c r="AC99" i="8"/>
  <c r="AD99" i="8"/>
  <c r="AF99" i="8"/>
  <c r="AC100" i="8"/>
  <c r="AD100" i="8"/>
  <c r="AF100" i="8"/>
  <c r="AC101" i="8"/>
  <c r="AD101" i="8"/>
  <c r="AF101" i="8"/>
  <c r="AC102" i="8"/>
  <c r="AD102" i="8"/>
  <c r="AF102" i="8"/>
  <c r="AC103" i="8"/>
  <c r="AD103" i="8"/>
  <c r="AF103" i="8"/>
  <c r="AC104" i="8"/>
  <c r="AD104" i="8"/>
  <c r="AF104" i="8"/>
  <c r="AC105" i="8"/>
  <c r="AD105" i="8"/>
  <c r="AF105" i="8"/>
  <c r="AC106" i="8"/>
  <c r="AD106" i="8"/>
  <c r="AF106" i="8"/>
  <c r="AC107" i="8"/>
  <c r="AD107" i="8"/>
  <c r="AF107" i="8"/>
  <c r="AC108" i="8"/>
  <c r="AD108" i="8"/>
  <c r="AF108" i="8"/>
  <c r="AC109" i="8"/>
  <c r="AD109" i="8"/>
  <c r="AF109" i="8"/>
  <c r="AC111" i="8"/>
  <c r="AD111" i="8"/>
  <c r="AF111" i="8"/>
  <c r="AD85" i="8"/>
  <c r="AF85" i="8"/>
  <c r="AC85" i="8"/>
  <c r="X86" i="8"/>
  <c r="Y86" i="8"/>
  <c r="AA86" i="8"/>
  <c r="X87" i="8"/>
  <c r="Y87" i="8"/>
  <c r="X88" i="8"/>
  <c r="Y88" i="8"/>
  <c r="AA88" i="8"/>
  <c r="X89" i="8"/>
  <c r="Y89" i="8"/>
  <c r="AA89" i="8"/>
  <c r="X90" i="8"/>
  <c r="Y90" i="8"/>
  <c r="AA90" i="8"/>
  <c r="X91" i="8"/>
  <c r="Y91" i="8"/>
  <c r="AA91" i="8"/>
  <c r="X92" i="8"/>
  <c r="Y92" i="8"/>
  <c r="AA92" i="8"/>
  <c r="X93" i="8"/>
  <c r="Y93" i="8"/>
  <c r="AA93" i="8"/>
  <c r="X94" i="8"/>
  <c r="Y94" i="8"/>
  <c r="AA94" i="8"/>
  <c r="X95" i="8"/>
  <c r="Y95" i="8"/>
  <c r="AA95" i="8"/>
  <c r="X96" i="8"/>
  <c r="Y96" i="8"/>
  <c r="AA96" i="8"/>
  <c r="X97" i="8"/>
  <c r="Y97" i="8"/>
  <c r="AA97" i="8"/>
  <c r="X98" i="8"/>
  <c r="Y98" i="8"/>
  <c r="AA98" i="8"/>
  <c r="X99" i="8"/>
  <c r="Y99" i="8"/>
  <c r="AA99" i="8"/>
  <c r="X100" i="8"/>
  <c r="Y100" i="8"/>
  <c r="AA100" i="8"/>
  <c r="X101" i="8"/>
  <c r="Y101" i="8"/>
  <c r="AA101" i="8"/>
  <c r="X102" i="8"/>
  <c r="Y102" i="8"/>
  <c r="AA102" i="8"/>
  <c r="X103" i="8"/>
  <c r="Y103" i="8"/>
  <c r="AA103" i="8"/>
  <c r="X104" i="8"/>
  <c r="Y104" i="8"/>
  <c r="AA104" i="8"/>
  <c r="X105" i="8"/>
  <c r="Y105" i="8"/>
  <c r="AA105" i="8"/>
  <c r="X106" i="8"/>
  <c r="Y106" i="8"/>
  <c r="AA106" i="8"/>
  <c r="X107" i="8"/>
  <c r="Y107" i="8"/>
  <c r="AA107" i="8"/>
  <c r="X108" i="8"/>
  <c r="Y108" i="8"/>
  <c r="AA108" i="8"/>
  <c r="X109" i="8"/>
  <c r="Y109" i="8"/>
  <c r="AA109" i="8"/>
  <c r="X111" i="8"/>
  <c r="Y111" i="8"/>
  <c r="AA111" i="8"/>
  <c r="Y85" i="8"/>
  <c r="AA85" i="8"/>
  <c r="X85" i="8"/>
  <c r="X10" i="8"/>
  <c r="AH10" i="8" s="1"/>
  <c r="Y10" i="8"/>
  <c r="AI10" i="8" s="1"/>
  <c r="AA10" i="8"/>
  <c r="AK10" i="8" s="1"/>
  <c r="X11" i="8"/>
  <c r="AH11" i="8" s="1"/>
  <c r="Y11" i="8"/>
  <c r="AI11" i="8" s="1"/>
  <c r="AA11" i="8"/>
  <c r="AK11" i="8" s="1"/>
  <c r="X12" i="8"/>
  <c r="AH12" i="8" s="1"/>
  <c r="Y12" i="8"/>
  <c r="AI12" i="8" s="1"/>
  <c r="AA12" i="8"/>
  <c r="AK12" i="8" s="1"/>
  <c r="X13" i="8"/>
  <c r="AH13" i="8" s="1"/>
  <c r="Y13" i="8"/>
  <c r="AI13" i="8" s="1"/>
  <c r="AA13" i="8"/>
  <c r="AK13" i="8" s="1"/>
  <c r="X14" i="8"/>
  <c r="AH14" i="8" s="1"/>
  <c r="Y14" i="8"/>
  <c r="AI14" i="8" s="1"/>
  <c r="AA14" i="8"/>
  <c r="AK14" i="8" s="1"/>
  <c r="X15" i="8"/>
  <c r="AH15" i="8" s="1"/>
  <c r="Y15" i="8"/>
  <c r="AI15" i="8" s="1"/>
  <c r="AA15" i="8"/>
  <c r="AK15" i="8" s="1"/>
  <c r="X16" i="8"/>
  <c r="AH16" i="8" s="1"/>
  <c r="Y16" i="8"/>
  <c r="AI16" i="8" s="1"/>
  <c r="AA16" i="8"/>
  <c r="AK16" i="8" s="1"/>
  <c r="X17" i="8"/>
  <c r="AH17" i="8" s="1"/>
  <c r="Y17" i="8"/>
  <c r="AI17" i="8" s="1"/>
  <c r="AA17" i="8"/>
  <c r="AK17" i="8" s="1"/>
  <c r="X18" i="8"/>
  <c r="AH18" i="8" s="1"/>
  <c r="Y18" i="8"/>
  <c r="AI18" i="8" s="1"/>
  <c r="AA18" i="8"/>
  <c r="AK18" i="8" s="1"/>
  <c r="X19" i="8"/>
  <c r="AH19" i="8" s="1"/>
  <c r="Y19" i="8"/>
  <c r="AI19" i="8" s="1"/>
  <c r="AA19" i="8"/>
  <c r="AK19" i="8" s="1"/>
  <c r="X20" i="8"/>
  <c r="AH20" i="8" s="1"/>
  <c r="Y20" i="8"/>
  <c r="AI20" i="8" s="1"/>
  <c r="AA20" i="8"/>
  <c r="AK20" i="8" s="1"/>
  <c r="X21" i="8"/>
  <c r="AH21" i="8" s="1"/>
  <c r="Y21" i="8"/>
  <c r="AI21" i="8" s="1"/>
  <c r="AA21" i="8"/>
  <c r="AK21" i="8" s="1"/>
  <c r="X22" i="8"/>
  <c r="AH22" i="8" s="1"/>
  <c r="Y22" i="8"/>
  <c r="AI22" i="8" s="1"/>
  <c r="AA22" i="8"/>
  <c r="AK22" i="8" s="1"/>
  <c r="X23" i="8"/>
  <c r="AH23" i="8" s="1"/>
  <c r="Y23" i="8"/>
  <c r="AI23" i="8" s="1"/>
  <c r="AA23" i="8"/>
  <c r="AK23" i="8" s="1"/>
  <c r="X24" i="8"/>
  <c r="AH24" i="8" s="1"/>
  <c r="Y24" i="8"/>
  <c r="AI24" i="8" s="1"/>
  <c r="AA24" i="8"/>
  <c r="AK24" i="8" s="1"/>
  <c r="X25" i="8"/>
  <c r="AH25" i="8" s="1"/>
  <c r="Y25" i="8"/>
  <c r="AI25" i="8" s="1"/>
  <c r="AA25" i="8"/>
  <c r="AK25" i="8" s="1"/>
  <c r="X26" i="8"/>
  <c r="AH26" i="8" s="1"/>
  <c r="Y26" i="8"/>
  <c r="AI26" i="8" s="1"/>
  <c r="AA26" i="8"/>
  <c r="AK26" i="8" s="1"/>
  <c r="X27" i="8"/>
  <c r="AH27" i="8" s="1"/>
  <c r="Y27" i="8"/>
  <c r="AI27" i="8" s="1"/>
  <c r="AA27" i="8"/>
  <c r="AK27" i="8" s="1"/>
  <c r="X28" i="8"/>
  <c r="AH28" i="8" s="1"/>
  <c r="Y28" i="8"/>
  <c r="AI28" i="8" s="1"/>
  <c r="AA28" i="8"/>
  <c r="AK28" i="8" s="1"/>
  <c r="X29" i="8"/>
  <c r="AH29" i="8" s="1"/>
  <c r="Y29" i="8"/>
  <c r="AI29" i="8" s="1"/>
  <c r="AA29" i="8"/>
  <c r="AK29" i="8" s="1"/>
  <c r="X30" i="8"/>
  <c r="AH30" i="8" s="1"/>
  <c r="Y30" i="8"/>
  <c r="AI30" i="8" s="1"/>
  <c r="AA30" i="8"/>
  <c r="AK30" i="8" s="1"/>
  <c r="X31" i="8"/>
  <c r="AH31" i="8" s="1"/>
  <c r="Y31" i="8"/>
  <c r="AI31" i="8" s="1"/>
  <c r="AA31" i="8"/>
  <c r="AK31" i="8" s="1"/>
  <c r="X32" i="8"/>
  <c r="AH32" i="8" s="1"/>
  <c r="Y32" i="8"/>
  <c r="AI32" i="8" s="1"/>
  <c r="AA32" i="8"/>
  <c r="AK32" i="8" s="1"/>
  <c r="Y9" i="8"/>
  <c r="AI9" i="8" s="1"/>
  <c r="AA9" i="8"/>
  <c r="AK9" i="8" s="1"/>
  <c r="X9" i="8"/>
  <c r="AH9" i="8" s="1"/>
  <c r="AD85" i="9"/>
  <c r="AD112" i="9" s="1"/>
  <c r="AF85" i="9"/>
  <c r="AC85" i="9"/>
  <c r="AC112" i="9" s="1"/>
  <c r="X10" i="9"/>
  <c r="AH10" i="9" s="1"/>
  <c r="Y10" i="9"/>
  <c r="AI10" i="9" s="1"/>
  <c r="X11" i="9"/>
  <c r="AH11" i="9" s="1"/>
  <c r="Y11" i="9"/>
  <c r="AI11" i="9" s="1"/>
  <c r="X12" i="9"/>
  <c r="AH12" i="9" s="1"/>
  <c r="Y12" i="9"/>
  <c r="AI12" i="9" s="1"/>
  <c r="X13" i="9"/>
  <c r="AH13" i="9" s="1"/>
  <c r="Y13" i="9"/>
  <c r="AI13" i="9" s="1"/>
  <c r="X14" i="9"/>
  <c r="AH14" i="9" s="1"/>
  <c r="Y14" i="9"/>
  <c r="AI14" i="9" s="1"/>
  <c r="X15" i="9"/>
  <c r="AH15" i="9" s="1"/>
  <c r="Y15" i="9"/>
  <c r="AI15" i="9" s="1"/>
  <c r="X16" i="9"/>
  <c r="AH16" i="9" s="1"/>
  <c r="Y16" i="9"/>
  <c r="AI16" i="9" s="1"/>
  <c r="X17" i="9"/>
  <c r="AH17" i="9" s="1"/>
  <c r="Y17" i="9"/>
  <c r="AI17" i="9" s="1"/>
  <c r="X18" i="9"/>
  <c r="AH18" i="9" s="1"/>
  <c r="Y18" i="9"/>
  <c r="AI18" i="9" s="1"/>
  <c r="X19" i="9"/>
  <c r="AH19" i="9" s="1"/>
  <c r="Y19" i="9"/>
  <c r="AI19" i="9" s="1"/>
  <c r="X20" i="9"/>
  <c r="AH20" i="9" s="1"/>
  <c r="Y20" i="9"/>
  <c r="AI20" i="9" s="1"/>
  <c r="X21" i="9"/>
  <c r="AH21" i="9" s="1"/>
  <c r="Y21" i="9"/>
  <c r="AI21" i="9" s="1"/>
  <c r="X22" i="9"/>
  <c r="AH22" i="9" s="1"/>
  <c r="Y22" i="9"/>
  <c r="AI22" i="9" s="1"/>
  <c r="X23" i="9"/>
  <c r="AH23" i="9" s="1"/>
  <c r="Y23" i="9"/>
  <c r="AI23" i="9" s="1"/>
  <c r="X24" i="9"/>
  <c r="AH24" i="9" s="1"/>
  <c r="Y24" i="9"/>
  <c r="AI24" i="9" s="1"/>
  <c r="X25" i="9"/>
  <c r="AH25" i="9" s="1"/>
  <c r="Y25" i="9"/>
  <c r="AI25" i="9" s="1"/>
  <c r="X26" i="9"/>
  <c r="AH26" i="9" s="1"/>
  <c r="Y26" i="9"/>
  <c r="AI26" i="9" s="1"/>
  <c r="X27" i="9"/>
  <c r="AH27" i="9" s="1"/>
  <c r="Y27" i="9"/>
  <c r="AI27" i="9" s="1"/>
  <c r="X28" i="9"/>
  <c r="AH28" i="9" s="1"/>
  <c r="Y28" i="9"/>
  <c r="AI28" i="9" s="1"/>
  <c r="X29" i="9"/>
  <c r="AH29" i="9" s="1"/>
  <c r="Y29" i="9"/>
  <c r="AI29" i="9" s="1"/>
  <c r="X30" i="9"/>
  <c r="AH30" i="9" s="1"/>
  <c r="Y30" i="9"/>
  <c r="AI30" i="9" s="1"/>
  <c r="X31" i="9"/>
  <c r="AH31" i="9" s="1"/>
  <c r="Y31" i="9"/>
  <c r="AI31" i="9" s="1"/>
  <c r="X32" i="9"/>
  <c r="AH32" i="9" s="1"/>
  <c r="Y32" i="9"/>
  <c r="AI32" i="9" s="1"/>
  <c r="AA32" i="9"/>
  <c r="AK32" i="9" s="1"/>
  <c r="X33" i="9"/>
  <c r="AH33" i="9" s="1"/>
  <c r="Y33" i="9"/>
  <c r="AI33" i="9" s="1"/>
  <c r="Y9" i="9"/>
  <c r="AI9" i="9" s="1"/>
  <c r="AA9" i="9"/>
  <c r="AK9" i="9" s="1"/>
  <c r="X9" i="9"/>
  <c r="AH9" i="9" s="1"/>
  <c r="Y85" i="9"/>
  <c r="AA85" i="9"/>
  <c r="X85" i="9"/>
  <c r="AJ31" i="8" l="1"/>
  <c r="AJ32" i="8"/>
  <c r="AE106" i="8"/>
  <c r="AE102" i="8"/>
  <c r="AE98" i="8"/>
  <c r="AE94" i="8"/>
  <c r="AE90" i="8"/>
  <c r="AI36" i="9"/>
  <c r="AJ30" i="8"/>
  <c r="AJ26" i="8"/>
  <c r="AJ22" i="8"/>
  <c r="AJ18" i="8"/>
  <c r="AJ14" i="8"/>
  <c r="AJ10" i="8"/>
  <c r="Z88" i="8"/>
  <c r="AH36" i="9"/>
  <c r="AJ9" i="9"/>
  <c r="AJ32" i="9"/>
  <c r="AJ28" i="8"/>
  <c r="AJ24" i="8"/>
  <c r="AJ20" i="8"/>
  <c r="AJ16" i="8"/>
  <c r="AJ12" i="8"/>
  <c r="Z90" i="8"/>
  <c r="AE108" i="8"/>
  <c r="AE104" i="8"/>
  <c r="AE100" i="8"/>
  <c r="AE96" i="8"/>
  <c r="AE92" i="8"/>
  <c r="AE88" i="8"/>
  <c r="AJ9" i="8"/>
  <c r="AK36" i="8"/>
  <c r="AH36" i="8"/>
  <c r="AI36" i="8"/>
  <c r="AJ29" i="8"/>
  <c r="AJ27" i="8"/>
  <c r="AJ25" i="8"/>
  <c r="AJ23" i="8"/>
  <c r="AJ21" i="8"/>
  <c r="AJ19" i="8"/>
  <c r="AJ17" i="8"/>
  <c r="AJ15" i="8"/>
  <c r="AJ13" i="8"/>
  <c r="AJ11" i="8"/>
  <c r="X112" i="9"/>
  <c r="Z32" i="9"/>
  <c r="Z9" i="9"/>
  <c r="X36" i="9"/>
  <c r="Y36" i="9"/>
  <c r="AE111" i="8"/>
  <c r="AE86" i="8"/>
  <c r="AE85" i="8"/>
  <c r="Z31" i="8"/>
  <c r="Z29" i="8"/>
  <c r="Z27" i="8"/>
  <c r="Z25" i="8"/>
  <c r="Z23" i="8"/>
  <c r="Z21" i="8"/>
  <c r="Z19" i="8"/>
  <c r="Z17" i="8"/>
  <c r="Z15" i="8"/>
  <c r="Z13" i="8"/>
  <c r="Z11" i="8"/>
  <c r="X112" i="8"/>
  <c r="Y112" i="8"/>
  <c r="Z109" i="8"/>
  <c r="Z107" i="8"/>
  <c r="Z105" i="8"/>
  <c r="Z103" i="8"/>
  <c r="Z101" i="8"/>
  <c r="Z99" i="8"/>
  <c r="Z97" i="8"/>
  <c r="Z95" i="8"/>
  <c r="Z93" i="8"/>
  <c r="Z91" i="8"/>
  <c r="Z89" i="8"/>
  <c r="AC112" i="8"/>
  <c r="AD112" i="8"/>
  <c r="AA36" i="8"/>
  <c r="Z111" i="8"/>
  <c r="Z108" i="8"/>
  <c r="Z106" i="8"/>
  <c r="Z104" i="8"/>
  <c r="Z102" i="8"/>
  <c r="Z100" i="8"/>
  <c r="Z98" i="8"/>
  <c r="Z96" i="8"/>
  <c r="Z94" i="8"/>
  <c r="Z92" i="8"/>
  <c r="Z86" i="8"/>
  <c r="X36" i="8"/>
  <c r="Y36" i="8"/>
  <c r="Z9" i="8"/>
  <c r="AF112" i="8"/>
  <c r="Z32" i="8"/>
  <c r="Z30" i="8"/>
  <c r="Z28" i="8"/>
  <c r="Z26" i="8"/>
  <c r="Z24" i="8"/>
  <c r="Z22" i="8"/>
  <c r="Z20" i="8"/>
  <c r="Z18" i="8"/>
  <c r="Z16" i="8"/>
  <c r="Z14" i="8"/>
  <c r="Z12" i="8"/>
  <c r="Z10" i="8"/>
  <c r="Z85" i="8"/>
  <c r="AE109" i="8"/>
  <c r="AE107" i="8"/>
  <c r="AE105" i="8"/>
  <c r="AE103" i="8"/>
  <c r="AE101" i="8"/>
  <c r="AE99" i="8"/>
  <c r="AE97" i="8"/>
  <c r="AE95" i="8"/>
  <c r="AE93" i="8"/>
  <c r="AE91" i="8"/>
  <c r="AE89" i="8"/>
  <c r="AE87" i="8"/>
  <c r="AE85" i="9"/>
  <c r="Z85" i="9"/>
  <c r="Y112" i="9"/>
  <c r="Y114" i="9" l="1"/>
  <c r="AJ36" i="8"/>
  <c r="AC114" i="9"/>
  <c r="Y114" i="8"/>
  <c r="X114" i="8"/>
  <c r="X114" i="9"/>
  <c r="Z36" i="8"/>
  <c r="AC114" i="8"/>
  <c r="AE112" i="8"/>
  <c r="AD114" i="8"/>
  <c r="AD114" i="9"/>
  <c r="D10" i="11" l="1"/>
  <c r="U10" i="11" s="1"/>
  <c r="N36" i="8" l="1"/>
  <c r="S112" i="8" l="1"/>
  <c r="T27" i="11"/>
  <c r="N6" i="11"/>
  <c r="S37" i="11"/>
  <c r="L36" i="9"/>
  <c r="O6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2" i="27"/>
  <c r="T10" i="11"/>
  <c r="G10" i="11"/>
  <c r="H10" i="11"/>
  <c r="O10" i="11" s="1"/>
  <c r="J10" i="11"/>
  <c r="T11" i="11"/>
  <c r="U11" i="11"/>
  <c r="T12" i="11"/>
  <c r="T13" i="11"/>
  <c r="U13" i="11"/>
  <c r="U14" i="11"/>
  <c r="O14" i="11"/>
  <c r="U15" i="11"/>
  <c r="O15" i="11"/>
  <c r="T16" i="11"/>
  <c r="U16" i="11"/>
  <c r="T17" i="11"/>
  <c r="U17" i="11"/>
  <c r="N17" i="11"/>
  <c r="U18" i="11"/>
  <c r="T19" i="11"/>
  <c r="U19" i="11"/>
  <c r="N19" i="11"/>
  <c r="T20" i="11"/>
  <c r="T21" i="11"/>
  <c r="U21" i="11"/>
  <c r="T22" i="11"/>
  <c r="U22" i="11"/>
  <c r="U23" i="11"/>
  <c r="T24" i="11"/>
  <c r="U24" i="11"/>
  <c r="T25" i="11"/>
  <c r="U25" i="11"/>
  <c r="T26" i="11"/>
  <c r="U26" i="11"/>
  <c r="U27" i="11"/>
  <c r="T28" i="11"/>
  <c r="U28" i="11"/>
  <c r="T29" i="11"/>
  <c r="U29" i="11"/>
  <c r="N29" i="11"/>
  <c r="T30" i="11"/>
  <c r="U30" i="11"/>
  <c r="T31" i="11"/>
  <c r="U31" i="11"/>
  <c r="O31" i="11"/>
  <c r="T32" i="11"/>
  <c r="U32" i="11"/>
  <c r="T33" i="11"/>
  <c r="U33" i="11"/>
  <c r="T34" i="11"/>
  <c r="U34" i="11"/>
  <c r="N34" i="11"/>
  <c r="C36" i="8"/>
  <c r="D36" i="8"/>
  <c r="F36" i="8"/>
  <c r="G36" i="8"/>
  <c r="H36" i="8"/>
  <c r="J36" i="8"/>
  <c r="K36" i="8"/>
  <c r="L36" i="8"/>
  <c r="M36" i="8" s="1"/>
  <c r="O36" i="8"/>
  <c r="P36" i="8"/>
  <c r="D36" i="9"/>
  <c r="G36" i="9"/>
  <c r="H36" i="9"/>
  <c r="K36" i="9"/>
  <c r="F10" i="11"/>
  <c r="J36" i="9"/>
  <c r="I36" i="9" l="1"/>
  <c r="O33" i="27"/>
  <c r="S74" i="8"/>
  <c r="H37" i="11"/>
  <c r="G37" i="11"/>
  <c r="U36" i="11"/>
  <c r="U85" i="8"/>
  <c r="U112" i="8" s="1"/>
  <c r="S36" i="8"/>
  <c r="U47" i="9"/>
  <c r="D114" i="9"/>
  <c r="Q10" i="11"/>
  <c r="P10" i="11" s="1"/>
  <c r="O23" i="11"/>
  <c r="S74" i="9"/>
  <c r="T23" i="11"/>
  <c r="O29" i="11"/>
  <c r="O13" i="11"/>
  <c r="O33" i="11"/>
  <c r="O17" i="11"/>
  <c r="N12" i="11"/>
  <c r="O32" i="11"/>
  <c r="U85" i="9"/>
  <c r="T36" i="8"/>
  <c r="N16" i="11"/>
  <c r="N10" i="11"/>
  <c r="S36" i="9"/>
  <c r="O16" i="11"/>
  <c r="O25" i="11"/>
  <c r="N24" i="11"/>
  <c r="O34" i="11"/>
  <c r="N21" i="11"/>
  <c r="T36" i="9"/>
  <c r="T74" i="9"/>
  <c r="T112" i="9"/>
  <c r="O12" i="11"/>
  <c r="N18" i="11"/>
  <c r="T15" i="11"/>
  <c r="N20" i="11"/>
  <c r="N28" i="11"/>
  <c r="N14" i="11"/>
  <c r="N32" i="11"/>
  <c r="T18" i="11"/>
  <c r="N26" i="11"/>
  <c r="O27" i="11"/>
  <c r="N22" i="11"/>
  <c r="O21" i="11"/>
  <c r="N11" i="11"/>
  <c r="N30" i="11"/>
  <c r="S112" i="9"/>
  <c r="U9" i="9"/>
  <c r="N13" i="11"/>
  <c r="N33" i="11"/>
  <c r="N27" i="11"/>
  <c r="N25" i="11"/>
  <c r="N23" i="11"/>
  <c r="D37" i="11"/>
  <c r="O22" i="11"/>
  <c r="O26" i="11"/>
  <c r="E10" i="11"/>
  <c r="N31" i="11"/>
  <c r="N15" i="11"/>
  <c r="O18" i="11"/>
  <c r="O28" i="11"/>
  <c r="O30" i="11"/>
  <c r="O24" i="11"/>
  <c r="O20" i="11"/>
  <c r="I10" i="11"/>
  <c r="U20" i="11"/>
  <c r="U12" i="11"/>
  <c r="O19" i="11"/>
  <c r="O11" i="11"/>
  <c r="T74" i="8" l="1"/>
  <c r="T36" i="11"/>
  <c r="C37" i="11"/>
  <c r="T37" i="11" s="1"/>
  <c r="C114" i="9"/>
  <c r="U37" i="11"/>
  <c r="O37" i="11"/>
  <c r="N37" i="11" l="1"/>
  <c r="V36" i="9"/>
  <c r="U36" i="9" s="1"/>
  <c r="F114" i="9" l="1"/>
  <c r="E114" i="9" s="1"/>
  <c r="AF114" i="9" l="1"/>
  <c r="AE114" i="9" s="1"/>
  <c r="AA114" i="9"/>
  <c r="Z114" i="9" s="1"/>
  <c r="AA90" i="9" l="1"/>
  <c r="R74" i="9"/>
  <c r="Q74" i="9" s="1"/>
  <c r="Z90" i="9" l="1"/>
  <c r="V74" i="9" l="1"/>
  <c r="U74" i="9" l="1"/>
  <c r="N112" i="9"/>
  <c r="M112" i="9" s="1"/>
  <c r="AF110" i="9" l="1"/>
  <c r="AE110" i="9" l="1"/>
  <c r="AF112" i="9"/>
  <c r="AE112" i="9" s="1"/>
  <c r="V112" i="9"/>
  <c r="U112" i="9" s="1"/>
  <c r="J37" i="11" l="1"/>
  <c r="V36" i="8"/>
  <c r="U36" i="8" s="1"/>
  <c r="R36" i="8"/>
  <c r="Q36" i="8" s="1"/>
  <c r="AA87" i="8"/>
  <c r="I37" i="11" l="1"/>
  <c r="AA112" i="8"/>
  <c r="Z87" i="8"/>
  <c r="V74" i="8"/>
  <c r="U74" i="8" s="1"/>
  <c r="AA114" i="8" l="1"/>
  <c r="Z114" i="8" s="1"/>
  <c r="AF114" i="8"/>
  <c r="AE114" i="8" s="1"/>
  <c r="Z112" i="8"/>
  <c r="F16" i="9"/>
  <c r="F31" i="9" l="1"/>
  <c r="F33" i="9" l="1"/>
  <c r="F34" i="9" l="1"/>
  <c r="F36" i="9" l="1"/>
  <c r="E36" i="9" s="1"/>
  <c r="E21" i="9"/>
  <c r="F36" i="11" l="1"/>
  <c r="Q36" i="11" l="1"/>
  <c r="E36" i="11"/>
  <c r="P36" i="11" l="1"/>
  <c r="M36" i="9"/>
  <c r="N36" i="9"/>
  <c r="Z11" i="9"/>
  <c r="Z29" i="9"/>
  <c r="AK18" i="9"/>
  <c r="AJ18" i="9" s="1"/>
  <c r="AA29" i="9"/>
  <c r="AK29" i="9" s="1"/>
  <c r="AJ29" i="9" s="1"/>
  <c r="Z23" i="9"/>
  <c r="AA26" i="9"/>
  <c r="AK26" i="9" s="1"/>
  <c r="AJ26" i="9" s="1"/>
  <c r="F20" i="11"/>
  <c r="E20" i="11" s="1"/>
  <c r="AA28" i="9"/>
  <c r="Z28" i="9" s="1"/>
  <c r="Z22" i="9"/>
  <c r="F27" i="11"/>
  <c r="E27" i="11" s="1"/>
  <c r="F25" i="11"/>
  <c r="Q25" i="11" s="1"/>
  <c r="P25" i="11" s="1"/>
  <c r="AA22" i="9"/>
  <c r="AK22" i="9"/>
  <c r="AJ22" i="9" s="1"/>
  <c r="Z14" i="9"/>
  <c r="AA24" i="9"/>
  <c r="Z24" i="9" s="1"/>
  <c r="AA23" i="9"/>
  <c r="AK23" i="9" s="1"/>
  <c r="AJ23" i="9" s="1"/>
  <c r="F30" i="11"/>
  <c r="E30" i="11" s="1"/>
  <c r="AK33" i="9"/>
  <c r="AJ33" i="9" s="1"/>
  <c r="Z27" i="9"/>
  <c r="E22" i="11"/>
  <c r="F22" i="11"/>
  <c r="Q22" i="11"/>
  <c r="P22" i="11" s="1"/>
  <c r="F13" i="11"/>
  <c r="Q13" i="11" s="1"/>
  <c r="P13" i="11" s="1"/>
  <c r="AA11" i="9"/>
  <c r="AK11" i="9"/>
  <c r="AJ11" i="9" s="1"/>
  <c r="M19" i="9"/>
  <c r="AA19" i="9"/>
  <c r="AK19" i="9" s="1"/>
  <c r="AJ19" i="9" s="1"/>
  <c r="AA14" i="9"/>
  <c r="AK14" i="9" s="1"/>
  <c r="AJ14" i="9" s="1"/>
  <c r="Z20" i="9"/>
  <c r="AA20" i="9"/>
  <c r="AK20" i="9"/>
  <c r="AJ20" i="9" s="1"/>
  <c r="F33" i="11"/>
  <c r="E33" i="11" s="1"/>
  <c r="F19" i="11"/>
  <c r="Q19" i="11" s="1"/>
  <c r="P19" i="11" s="1"/>
  <c r="M18" i="9"/>
  <c r="AA18" i="9"/>
  <c r="Z18" i="9" s="1"/>
  <c r="M26" i="9"/>
  <c r="Q29" i="11"/>
  <c r="P29" i="11" s="1"/>
  <c r="M20" i="9"/>
  <c r="AA30" i="9"/>
  <c r="AK30" i="9" s="1"/>
  <c r="AJ30" i="9" s="1"/>
  <c r="AA33" i="9"/>
  <c r="Z33" i="9" s="1"/>
  <c r="F28" i="11"/>
  <c r="Q28" i="11" s="1"/>
  <c r="P28" i="11" s="1"/>
  <c r="AA21" i="9"/>
  <c r="Z21" i="9" s="1"/>
  <c r="M21" i="9"/>
  <c r="AA25" i="9"/>
  <c r="Z25" i="9" s="1"/>
  <c r="M13" i="9"/>
  <c r="AA13" i="9"/>
  <c r="AK13" i="9" s="1"/>
  <c r="AJ13" i="9" s="1"/>
  <c r="M12" i="9"/>
  <c r="AA12" i="9"/>
  <c r="Z12" i="9" s="1"/>
  <c r="M24" i="9"/>
  <c r="M29" i="9"/>
  <c r="M25" i="9"/>
  <c r="AA16" i="9"/>
  <c r="AK16" i="9" s="1"/>
  <c r="AJ16" i="9" s="1"/>
  <c r="M16" i="9"/>
  <c r="F17" i="11"/>
  <c r="Q17" i="11" s="1"/>
  <c r="P17" i="11" s="1"/>
  <c r="E17" i="11"/>
  <c r="M31" i="9"/>
  <c r="M27" i="9"/>
  <c r="F29" i="11"/>
  <c r="E29" i="11" s="1"/>
  <c r="M28" i="9"/>
  <c r="AA27" i="9"/>
  <c r="AK27" i="9" s="1"/>
  <c r="AJ27" i="9" s="1"/>
  <c r="M34" i="9"/>
  <c r="F35" i="11"/>
  <c r="E35" i="11" s="1"/>
  <c r="M30" i="9"/>
  <c r="F31" i="11"/>
  <c r="E31" i="11" s="1"/>
  <c r="Q31" i="11"/>
  <c r="P31" i="11" s="1"/>
  <c r="AA10" i="9"/>
  <c r="AK10" i="9" s="1"/>
  <c r="M17" i="9"/>
  <c r="AA17" i="9"/>
  <c r="AK17" i="9" s="1"/>
  <c r="AJ17" i="9" s="1"/>
  <c r="AA15" i="9"/>
  <c r="Z15" i="9" s="1"/>
  <c r="M15" i="9"/>
  <c r="F16" i="11"/>
  <c r="E16" i="11" s="1"/>
  <c r="M22" i="9"/>
  <c r="M23" i="9"/>
  <c r="M14" i="9"/>
  <c r="F15" i="11"/>
  <c r="E15" i="11" s="1"/>
  <c r="Q15" i="11"/>
  <c r="P15" i="11" s="1"/>
  <c r="M11" i="9"/>
  <c r="F12" i="11"/>
  <c r="Q12" i="11" s="1"/>
  <c r="P12" i="11" s="1"/>
  <c r="M32" i="9"/>
  <c r="AA31" i="9"/>
  <c r="AK31" i="9" s="1"/>
  <c r="AJ31" i="9" s="1"/>
  <c r="M33" i="9"/>
  <c r="F34" i="11"/>
  <c r="E34" i="11" s="1"/>
  <c r="Q34" i="11"/>
  <c r="P34" i="11" s="1"/>
  <c r="M10" i="9"/>
  <c r="F11" i="11"/>
  <c r="E11" i="11" s="1"/>
  <c r="E12" i="11" l="1"/>
  <c r="Q16" i="11"/>
  <c r="P16" i="11" s="1"/>
  <c r="Q33" i="11"/>
  <c r="P33" i="11" s="1"/>
  <c r="Q30" i="11"/>
  <c r="P30" i="11" s="1"/>
  <c r="Q20" i="11"/>
  <c r="P20" i="11" s="1"/>
  <c r="E13" i="11"/>
  <c r="E25" i="11"/>
  <c r="E28" i="11"/>
  <c r="AJ10" i="9"/>
  <c r="E19" i="11"/>
  <c r="Z31" i="9"/>
  <c r="Z19" i="9"/>
  <c r="Q11" i="11"/>
  <c r="Z16" i="9"/>
  <c r="Z13" i="9"/>
  <c r="Z17" i="9"/>
  <c r="Z26" i="9"/>
  <c r="AK15" i="9"/>
  <c r="AJ15" i="9" s="1"/>
  <c r="AA36" i="9"/>
  <c r="Z36" i="9" s="1"/>
  <c r="AK12" i="9"/>
  <c r="AJ12" i="9" s="1"/>
  <c r="AK25" i="9"/>
  <c r="AJ25" i="9" s="1"/>
  <c r="AK21" i="9"/>
  <c r="AJ21" i="9" s="1"/>
  <c r="AK24" i="9"/>
  <c r="AJ24" i="9" s="1"/>
  <c r="Q27" i="11"/>
  <c r="P27" i="11" s="1"/>
  <c r="AK28" i="9"/>
  <c r="AJ28" i="9" s="1"/>
  <c r="Z30" i="9"/>
  <c r="Z10" i="9"/>
  <c r="Q35" i="11"/>
  <c r="P35" i="11" s="1"/>
  <c r="P11" i="11" l="1"/>
  <c r="AK36" i="9"/>
  <c r="AJ36" i="9" s="1"/>
  <c r="AA89" i="9"/>
  <c r="Z89" i="9" s="1"/>
  <c r="F14" i="11"/>
  <c r="Q14" i="11" s="1"/>
  <c r="P14" i="11" s="1"/>
  <c r="AA96" i="9"/>
  <c r="Z96" i="9" s="1"/>
  <c r="F21" i="11"/>
  <c r="Q21" i="11" s="1"/>
  <c r="P21" i="11" s="1"/>
  <c r="F23" i="11"/>
  <c r="Q23" i="11" s="1"/>
  <c r="P23" i="11" s="1"/>
  <c r="AA98" i="9"/>
  <c r="Z98" i="9"/>
  <c r="E21" i="11" l="1"/>
  <c r="E14" i="11"/>
  <c r="E23" i="11"/>
  <c r="AA107" i="9"/>
  <c r="Z107" i="9" s="1"/>
  <c r="F32" i="11"/>
  <c r="Q32" i="11" s="1"/>
  <c r="P32" i="11" s="1"/>
  <c r="AA101" i="9"/>
  <c r="Z101" i="9" s="1"/>
  <c r="F26" i="11"/>
  <c r="E26" i="11" s="1"/>
  <c r="AA93" i="9"/>
  <c r="Z93" i="9" s="1"/>
  <c r="F18" i="11"/>
  <c r="Q18" i="11" s="1"/>
  <c r="E32" i="11" l="1"/>
  <c r="Q26" i="11"/>
  <c r="P26" i="11" s="1"/>
  <c r="P18" i="11"/>
  <c r="E18" i="11"/>
  <c r="R36" i="9"/>
  <c r="Q36" i="9" s="1"/>
  <c r="AA99" i="9"/>
  <c r="Z99" i="9" s="1"/>
  <c r="AA112" i="9"/>
  <c r="Z112" i="9" s="1"/>
  <c r="F24" i="11"/>
  <c r="F37" i="11" s="1"/>
  <c r="E24" i="11" l="1"/>
  <c r="Q24" i="11"/>
  <c r="F40" i="11"/>
  <c r="E37" i="11"/>
  <c r="P24" i="11" l="1"/>
  <c r="Q37" i="11"/>
  <c r="P37" i="11" s="1"/>
  <c r="F46" i="11"/>
  <c r="H40" i="11"/>
  <c r="F43" i="11"/>
  <c r="F44" i="11" s="1"/>
</calcChain>
</file>

<file path=xl/sharedStrings.xml><?xml version="1.0" encoding="utf-8"?>
<sst xmlns="http://schemas.openxmlformats.org/spreadsheetml/2006/main" count="725" uniqueCount="102">
  <si>
    <t>No</t>
  </si>
  <si>
    <t>Kecamatan</t>
  </si>
  <si>
    <t>Tanam</t>
  </si>
  <si>
    <t>Panen</t>
  </si>
  <si>
    <t>Produksi</t>
  </si>
  <si>
    <t>(ha)</t>
  </si>
  <si>
    <t>(ku/ha)</t>
  </si>
  <si>
    <t>JUMLAH</t>
  </si>
  <si>
    <t>Banjarsari</t>
  </si>
  <si>
    <t xml:space="preserve">Lakbok </t>
  </si>
  <si>
    <t>Cidolog</t>
  </si>
  <si>
    <t xml:space="preserve">Cisaga </t>
  </si>
  <si>
    <t xml:space="preserve">Tambaksari </t>
  </si>
  <si>
    <t>Rancah</t>
  </si>
  <si>
    <t>Rajadesa</t>
  </si>
  <si>
    <t>Sukadana</t>
  </si>
  <si>
    <t>Ciamis</t>
  </si>
  <si>
    <t>Cikoneng</t>
  </si>
  <si>
    <t>Cihaurbeuti</t>
  </si>
  <si>
    <t>Cipaku</t>
  </si>
  <si>
    <t>Jatinagara</t>
  </si>
  <si>
    <t xml:space="preserve">Panawangan </t>
  </si>
  <si>
    <t>Panjalu</t>
  </si>
  <si>
    <t>Panumbangan</t>
  </si>
  <si>
    <t>Baregbeg</t>
  </si>
  <si>
    <t>Lumbung</t>
  </si>
  <si>
    <t>Purwadadi</t>
  </si>
  <si>
    <t>Sukamantri</t>
  </si>
  <si>
    <t>Sadananya</t>
  </si>
  <si>
    <t>Cimaragas</t>
  </si>
  <si>
    <t>Cijeungjing</t>
  </si>
  <si>
    <t>Protas</t>
  </si>
  <si>
    <t xml:space="preserve">Sindangkasih </t>
  </si>
  <si>
    <t>JANUARI</t>
  </si>
  <si>
    <t>FEBRUARI</t>
  </si>
  <si>
    <t>MARET</t>
  </si>
  <si>
    <t xml:space="preserve">APRIL </t>
  </si>
  <si>
    <t>AGUSTUS</t>
  </si>
  <si>
    <t>SEPTEMBER</t>
  </si>
  <si>
    <t>OKTOBER</t>
  </si>
  <si>
    <t>NOPEMBER</t>
  </si>
  <si>
    <t>DESEMBER</t>
  </si>
  <si>
    <t>PADI SAWAH</t>
  </si>
  <si>
    <t xml:space="preserve">PADI GOGO </t>
  </si>
  <si>
    <t>PADI GOGO</t>
  </si>
  <si>
    <t>Kawali</t>
  </si>
  <si>
    <t>(ton)</t>
  </si>
  <si>
    <t>(Ton)</t>
  </si>
  <si>
    <t>PADI  GOGO</t>
  </si>
  <si>
    <t>MEI</t>
  </si>
  <si>
    <t>JUNI</t>
  </si>
  <si>
    <t>JULI</t>
  </si>
  <si>
    <t xml:space="preserve">Pamarican </t>
  </si>
  <si>
    <t>KECAMATAN</t>
  </si>
  <si>
    <t>BULAN</t>
  </si>
  <si>
    <t>total</t>
  </si>
  <si>
    <t>Ton</t>
  </si>
  <si>
    <t>%</t>
  </si>
  <si>
    <t>Tabel : 7</t>
  </si>
  <si>
    <t>Tabel : 7.1</t>
  </si>
  <si>
    <t>Tabel : 7.2</t>
  </si>
  <si>
    <t>Realisasi Tanam, Panen, Produktivitas dan Produksi Padi Sawah</t>
  </si>
  <si>
    <t>REKAP REALISASI TANAM, PANEN, PRODUKTIVITAS DAN PRODUKSI</t>
  </si>
  <si>
    <t>Realisasi Tanam, Panen, Produktivitas dan Produksi Padi Gogo</t>
  </si>
  <si>
    <t>APRIL</t>
  </si>
  <si>
    <t>Satuan Hektar (Ha)</t>
  </si>
  <si>
    <t>Luas Baku Lahan Sawah</t>
  </si>
  <si>
    <t>Pencapaian Produksi</t>
  </si>
  <si>
    <t xml:space="preserve">Kenaikan/Penurunan Produksi </t>
  </si>
  <si>
    <t>Pamarican</t>
  </si>
  <si>
    <t>Puso Padi Sawah</t>
  </si>
  <si>
    <t>JUMLAH JANUARI - APRIL</t>
  </si>
  <si>
    <t>JUMLAH JANUARI - AGUSTUS</t>
  </si>
  <si>
    <t>JUMLAH JANUARI - DESEMBER</t>
  </si>
  <si>
    <t>Keterangan :</t>
  </si>
  <si>
    <t>Cetak Merah &lt; 2,5</t>
  </si>
  <si>
    <t xml:space="preserve">LUAS TANAM, PANEN, PROTAS DAN PRODUKSI </t>
  </si>
  <si>
    <t>NO</t>
  </si>
  <si>
    <t>KETERANGAN</t>
  </si>
  <si>
    <t>ha</t>
  </si>
  <si>
    <t>ku/ha</t>
  </si>
  <si>
    <t>OKTOBER - DESEMBER</t>
  </si>
  <si>
    <t>JANUARI - MARET</t>
  </si>
  <si>
    <t>APRIL - SEPTEMBER</t>
  </si>
  <si>
    <t>JUMLAH OKTOBER - MARET</t>
  </si>
  <si>
    <t>Indeks Tanam</t>
  </si>
  <si>
    <t>Indeks Panen</t>
  </si>
  <si>
    <t>OKTOBER - DESEMBER 2017</t>
  </si>
  <si>
    <t>Banjaranyar</t>
  </si>
  <si>
    <t>JUMLAH OKTOBER - MARET 2017/18</t>
  </si>
  <si>
    <t>Lanjutan Tabel : 7.1.1. Realisasi Padi Sawah Tahun 2020</t>
  </si>
  <si>
    <t>Lanjutan Tabel : 7.1.2. Realisasi Padi Sawah Tahun 2020</t>
  </si>
  <si>
    <t>Lanjutan Tabel : 7.2.1. Realisasi Padi Gogo Tahun 2020</t>
  </si>
  <si>
    <t>Lanjutan Tabel : 7.2.2. Realisasi Padi Gogo Tahun 2020</t>
  </si>
  <si>
    <t>perbandingan dgn tahun 2020</t>
  </si>
  <si>
    <t>Per Bulan Tahun 2021 di Kabupaten Ciamis</t>
  </si>
  <si>
    <t>PADI SAWAH DAN PADI GOGO TAHUN 2021</t>
  </si>
  <si>
    <t>produksi Tahun 2021</t>
  </si>
  <si>
    <t>tahun 2020</t>
  </si>
  <si>
    <t>WBC</t>
  </si>
  <si>
    <t>Longor, banjir</t>
  </si>
  <si>
    <t>JANUARI -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</si>
</sst>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4"/>
      <name val="Arial Narrow"/>
      <family val="2"/>
    </font>
    <font>
      <b/>
      <sz val="16"/>
      <name val="Arial Narrow"/>
      <family val="2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6">
    <xf numFmtId="0" fontId="0" fillId="0" borderId="0" xfId="0"/>
    <xf numFmtId="41" fontId="4" fillId="0" borderId="0" xfId="2" applyFont="1" applyAlignment="1">
      <alignment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2" xfId="2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41" fontId="4" fillId="0" borderId="3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41" fontId="4" fillId="0" borderId="5" xfId="2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41" fontId="4" fillId="0" borderId="6" xfId="2" applyFont="1" applyBorder="1" applyAlignment="1">
      <alignment horizontal="center" vertical="center"/>
    </xf>
    <xf numFmtId="41" fontId="5" fillId="0" borderId="16" xfId="2" applyFont="1" applyBorder="1" applyAlignment="1">
      <alignment horizontal="right" vertical="center"/>
    </xf>
    <xf numFmtId="41" fontId="5" fillId="0" borderId="18" xfId="2" applyFont="1" applyBorder="1" applyAlignment="1">
      <alignment horizontal="right" vertical="center"/>
    </xf>
    <xf numFmtId="164" fontId="5" fillId="0" borderId="18" xfId="2" applyNumberFormat="1" applyFont="1" applyBorder="1" applyAlignment="1">
      <alignment horizontal="right" vertical="center"/>
    </xf>
    <xf numFmtId="41" fontId="5" fillId="0" borderId="17" xfId="2" applyFont="1" applyBorder="1" applyAlignment="1">
      <alignment horizontal="right" vertical="center"/>
    </xf>
    <xf numFmtId="41" fontId="5" fillId="0" borderId="34" xfId="2" applyFont="1" applyBorder="1" applyAlignment="1">
      <alignment horizontal="right" vertical="center"/>
    </xf>
    <xf numFmtId="164" fontId="5" fillId="0" borderId="20" xfId="2" applyNumberFormat="1" applyFont="1" applyBorder="1" applyAlignment="1">
      <alignment horizontal="right" vertical="center"/>
    </xf>
    <xf numFmtId="41" fontId="5" fillId="0" borderId="19" xfId="2" applyFont="1" applyBorder="1" applyAlignment="1">
      <alignment horizontal="right" vertical="center"/>
    </xf>
    <xf numFmtId="41" fontId="5" fillId="0" borderId="0" xfId="2" applyFont="1" applyAlignment="1">
      <alignment horizontal="right" vertical="center"/>
    </xf>
    <xf numFmtId="41" fontId="11" fillId="0" borderId="0" xfId="2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1" fontId="7" fillId="0" borderId="0" xfId="2" applyFont="1" applyAlignment="1">
      <alignment horizontal="center" vertical="center"/>
    </xf>
    <xf numFmtId="41" fontId="7" fillId="0" borderId="8" xfId="2" applyFont="1" applyBorder="1" applyAlignment="1">
      <alignment horizontal="right" vertical="center"/>
    </xf>
    <xf numFmtId="41" fontId="7" fillId="0" borderId="7" xfId="2" applyFont="1" applyBorder="1" applyAlignment="1">
      <alignment horizontal="right" vertical="center"/>
    </xf>
    <xf numFmtId="164" fontId="7" fillId="0" borderId="7" xfId="2" applyNumberFormat="1" applyFont="1" applyBorder="1" applyAlignment="1">
      <alignment horizontal="right" vertical="center"/>
    </xf>
    <xf numFmtId="41" fontId="7" fillId="0" borderId="26" xfId="2" applyFont="1" applyBorder="1" applyAlignment="1">
      <alignment horizontal="right" vertical="center"/>
    </xf>
    <xf numFmtId="41" fontId="7" fillId="0" borderId="27" xfId="2" applyFont="1" applyBorder="1" applyAlignment="1">
      <alignment horizontal="right" vertical="center"/>
    </xf>
    <xf numFmtId="164" fontId="7" fillId="0" borderId="27" xfId="2" applyNumberFormat="1" applyFont="1" applyBorder="1" applyAlignment="1">
      <alignment horizontal="right" vertical="center"/>
    </xf>
    <xf numFmtId="41" fontId="7" fillId="0" borderId="9" xfId="2" applyFont="1" applyBorder="1" applyAlignment="1">
      <alignment horizontal="right" vertical="center"/>
    </xf>
    <xf numFmtId="41" fontId="7" fillId="0" borderId="14" xfId="2" applyFont="1" applyBorder="1" applyAlignment="1">
      <alignment horizontal="right" vertical="center"/>
    </xf>
    <xf numFmtId="41" fontId="7" fillId="0" borderId="0" xfId="2" applyFont="1" applyAlignment="1">
      <alignment vertical="center"/>
    </xf>
    <xf numFmtId="4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41" fontId="7" fillId="0" borderId="0" xfId="2" applyFont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7" fillId="0" borderId="1" xfId="2" applyNumberFormat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6" xfId="2" applyNumberFormat="1" applyFont="1" applyBorder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0" fontId="7" fillId="0" borderId="10" xfId="2" applyNumberFormat="1" applyFont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41" fontId="7" fillId="0" borderId="29" xfId="2" applyFont="1" applyBorder="1" applyAlignment="1">
      <alignment horizontal="center" vertical="center"/>
    </xf>
    <xf numFmtId="41" fontId="7" fillId="0" borderId="76" xfId="2" applyFont="1" applyBorder="1" applyAlignment="1">
      <alignment horizontal="right" vertical="center"/>
    </xf>
    <xf numFmtId="41" fontId="6" fillId="0" borderId="78" xfId="2" applyFont="1" applyBorder="1" applyAlignment="1">
      <alignment horizontal="right" vertical="center"/>
    </xf>
    <xf numFmtId="41" fontId="6" fillId="0" borderId="79" xfId="2" applyFont="1" applyBorder="1" applyAlignment="1">
      <alignment horizontal="right" vertical="center"/>
    </xf>
    <xf numFmtId="164" fontId="6" fillId="0" borderId="79" xfId="2" applyNumberFormat="1" applyFont="1" applyBorder="1" applyAlignment="1">
      <alignment horizontal="right" vertical="center"/>
    </xf>
    <xf numFmtId="41" fontId="6" fillId="0" borderId="53" xfId="2" applyFont="1" applyBorder="1" applyAlignment="1">
      <alignment horizontal="right" vertical="center"/>
    </xf>
    <xf numFmtId="41" fontId="6" fillId="0" borderId="80" xfId="2" applyFont="1" applyBorder="1" applyAlignment="1">
      <alignment horizontal="right" vertical="center"/>
    </xf>
    <xf numFmtId="0" fontId="7" fillId="0" borderId="73" xfId="2" applyNumberFormat="1" applyFont="1" applyBorder="1" applyAlignment="1">
      <alignment horizontal="center" vertical="center"/>
    </xf>
    <xf numFmtId="0" fontId="7" fillId="0" borderId="75" xfId="2" applyNumberFormat="1" applyFont="1" applyBorder="1" applyAlignment="1">
      <alignment horizontal="center" vertical="center"/>
    </xf>
    <xf numFmtId="41" fontId="7" fillId="0" borderId="83" xfId="2" applyFont="1" applyBorder="1" applyAlignment="1">
      <alignment horizontal="right" vertical="center"/>
    </xf>
    <xf numFmtId="41" fontId="6" fillId="0" borderId="52" xfId="2" applyFont="1" applyBorder="1" applyAlignment="1">
      <alignment horizontal="right" vertical="center"/>
    </xf>
    <xf numFmtId="0" fontId="7" fillId="0" borderId="0" xfId="1" applyNumberFormat="1" applyFont="1" applyAlignment="1">
      <alignment horizontal="center" vertical="center"/>
    </xf>
    <xf numFmtId="0" fontId="7" fillId="0" borderId="23" xfId="2" applyNumberFormat="1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44" xfId="2" applyNumberFormat="1" applyFont="1" applyBorder="1" applyAlignment="1">
      <alignment horizontal="center" vertical="center"/>
    </xf>
    <xf numFmtId="0" fontId="7" fillId="0" borderId="45" xfId="2" applyNumberFormat="1" applyFont="1" applyBorder="1" applyAlignment="1">
      <alignment horizontal="center" vertical="center"/>
    </xf>
    <xf numFmtId="41" fontId="6" fillId="0" borderId="0" xfId="2" applyFont="1" applyAlignment="1">
      <alignment horizontal="right" vertical="center"/>
    </xf>
    <xf numFmtId="0" fontId="7" fillId="0" borderId="25" xfId="2" applyNumberFormat="1" applyFont="1" applyBorder="1" applyAlignment="1">
      <alignment vertical="center"/>
    </xf>
    <xf numFmtId="41" fontId="7" fillId="0" borderId="25" xfId="2" applyFont="1" applyBorder="1" applyAlignment="1">
      <alignment horizontal="right" vertical="center"/>
    </xf>
    <xf numFmtId="41" fontId="6" fillId="0" borderId="79" xfId="2" applyFont="1" applyBorder="1" applyAlignment="1">
      <alignment vertical="center"/>
    </xf>
    <xf numFmtId="164" fontId="6" fillId="0" borderId="85" xfId="2" applyNumberFormat="1" applyFont="1" applyBorder="1" applyAlignment="1">
      <alignment horizontal="right" vertical="center"/>
    </xf>
    <xf numFmtId="41" fontId="6" fillId="0" borderId="53" xfId="2" applyFont="1" applyBorder="1" applyAlignment="1">
      <alignment vertical="center"/>
    </xf>
    <xf numFmtId="41" fontId="6" fillId="0" borderId="85" xfId="2" applyFont="1" applyBorder="1" applyAlignment="1">
      <alignment horizontal="right" vertical="center"/>
    </xf>
    <xf numFmtId="41" fontId="6" fillId="0" borderId="80" xfId="2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1" fontId="7" fillId="0" borderId="7" xfId="2" applyFont="1" applyBorder="1" applyAlignment="1">
      <alignment vertical="center"/>
    </xf>
    <xf numFmtId="41" fontId="7" fillId="2" borderId="7" xfId="2" applyFont="1" applyFill="1" applyBorder="1" applyAlignment="1">
      <alignment horizontal="right" vertical="center"/>
    </xf>
    <xf numFmtId="41" fontId="7" fillId="0" borderId="14" xfId="2" applyFont="1" applyBorder="1" applyAlignment="1">
      <alignment vertical="center"/>
    </xf>
    <xf numFmtId="41" fontId="7" fillId="2" borderId="14" xfId="2" applyFont="1" applyFill="1" applyBorder="1" applyAlignment="1">
      <alignment horizontal="right" vertical="center"/>
    </xf>
    <xf numFmtId="0" fontId="7" fillId="0" borderId="0" xfId="2" applyNumberFormat="1" applyFont="1" applyAlignment="1">
      <alignment horizontal="left"/>
    </xf>
    <xf numFmtId="41" fontId="7" fillId="0" borderId="36" xfId="2" applyFont="1" applyBorder="1" applyAlignment="1">
      <alignment vertical="center"/>
    </xf>
    <xf numFmtId="41" fontId="7" fillId="0" borderId="36" xfId="2" applyFont="1" applyBorder="1" applyAlignment="1">
      <alignment horizontal="right" vertical="center"/>
    </xf>
    <xf numFmtId="41" fontId="7" fillId="2" borderId="36" xfId="2" applyFont="1" applyFill="1" applyBorder="1" applyAlignment="1">
      <alignment horizontal="right" vertical="center"/>
    </xf>
    <xf numFmtId="41" fontId="7" fillId="0" borderId="95" xfId="2" applyFont="1" applyBorder="1" applyAlignment="1">
      <alignment horizontal="right" vertical="center"/>
    </xf>
    <xf numFmtId="41" fontId="7" fillId="0" borderId="94" xfId="2" applyFont="1" applyBorder="1" applyAlignment="1">
      <alignment horizontal="center" vertical="center"/>
    </xf>
    <xf numFmtId="41" fontId="12" fillId="0" borderId="2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4" fillId="0" borderId="0" xfId="2" applyFont="1" applyAlignment="1">
      <alignment horizontal="center" vertical="center"/>
    </xf>
    <xf numFmtId="41" fontId="5" fillId="0" borderId="0" xfId="2" applyFont="1" applyAlignment="1">
      <alignment vertical="center"/>
    </xf>
    <xf numFmtId="41" fontId="4" fillId="0" borderId="42" xfId="2" applyFont="1" applyBorder="1" applyAlignment="1">
      <alignment horizontal="center" vertical="center"/>
    </xf>
    <xf numFmtId="164" fontId="4" fillId="0" borderId="42" xfId="2" applyNumberFormat="1" applyFont="1" applyBorder="1" applyAlignment="1">
      <alignment horizontal="center" vertical="center"/>
    </xf>
    <xf numFmtId="41" fontId="4" fillId="0" borderId="43" xfId="2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41" fontId="4" fillId="0" borderId="10" xfId="2" applyFont="1" applyBorder="1" applyAlignment="1">
      <alignment vertical="center"/>
    </xf>
    <xf numFmtId="41" fontId="4" fillId="0" borderId="8" xfId="2" applyFont="1" applyBorder="1" applyAlignment="1">
      <alignment horizontal="right" vertical="center"/>
    </xf>
    <xf numFmtId="41" fontId="4" fillId="0" borderId="7" xfId="2" applyFont="1" applyBorder="1" applyAlignment="1">
      <alignment horizontal="right" vertical="center"/>
    </xf>
    <xf numFmtId="164" fontId="4" fillId="0" borderId="7" xfId="2" applyNumberFormat="1" applyFont="1" applyBorder="1" applyAlignment="1">
      <alignment horizontal="right" vertical="center"/>
    </xf>
    <xf numFmtId="41" fontId="4" fillId="0" borderId="9" xfId="2" applyFont="1" applyBorder="1" applyAlignment="1">
      <alignment horizontal="right" vertical="center"/>
    </xf>
    <xf numFmtId="41" fontId="4" fillId="0" borderId="0" xfId="2" applyFont="1" applyAlignment="1">
      <alignment horizontal="right" vertical="center"/>
    </xf>
    <xf numFmtId="0" fontId="4" fillId="0" borderId="37" xfId="2" applyNumberFormat="1" applyFont="1" applyBorder="1" applyAlignment="1">
      <alignment horizontal="center" vertical="center"/>
    </xf>
    <xf numFmtId="41" fontId="4" fillId="0" borderId="38" xfId="2" applyFont="1" applyBorder="1" applyAlignment="1">
      <alignment horizontal="right" vertical="center"/>
    </xf>
    <xf numFmtId="164" fontId="4" fillId="0" borderId="38" xfId="2" applyNumberFormat="1" applyFont="1" applyBorder="1" applyAlignment="1">
      <alignment horizontal="right" vertical="center"/>
    </xf>
    <xf numFmtId="41" fontId="4" fillId="0" borderId="39" xfId="2" applyFont="1" applyBorder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41" fontId="4" fillId="0" borderId="11" xfId="2" applyFont="1" applyBorder="1" applyAlignment="1">
      <alignment vertical="center"/>
    </xf>
    <xf numFmtId="0" fontId="4" fillId="0" borderId="32" xfId="2" applyNumberFormat="1" applyFont="1" applyBorder="1" applyAlignment="1">
      <alignment horizontal="center" vertical="center"/>
    </xf>
    <xf numFmtId="164" fontId="4" fillId="0" borderId="40" xfId="2" applyNumberFormat="1" applyFont="1" applyBorder="1" applyAlignment="1">
      <alignment horizontal="right" vertical="center"/>
    </xf>
    <xf numFmtId="41" fontId="9" fillId="0" borderId="0" xfId="0" applyNumberFormat="1" applyFont="1" applyAlignment="1">
      <alignment vertical="center"/>
    </xf>
    <xf numFmtId="41" fontId="10" fillId="0" borderId="0" xfId="2" applyFont="1" applyAlignment="1">
      <alignment vertical="center"/>
    </xf>
    <xf numFmtId="41" fontId="9" fillId="0" borderId="0" xfId="2" applyFont="1" applyAlignment="1">
      <alignment vertical="center"/>
    </xf>
    <xf numFmtId="164" fontId="9" fillId="0" borderId="0" xfId="2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13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2" applyFont="1" applyAlignment="1">
      <alignment vertical="center"/>
    </xf>
    <xf numFmtId="0" fontId="2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left" vertical="center"/>
    </xf>
    <xf numFmtId="41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vertical="center"/>
    </xf>
    <xf numFmtId="41" fontId="4" fillId="0" borderId="0" xfId="2" applyFont="1" applyAlignment="1">
      <alignment horizontal="left" vertical="center"/>
    </xf>
    <xf numFmtId="2" fontId="4" fillId="0" borderId="0" xfId="2" applyNumberFormat="1" applyFont="1" applyAlignment="1">
      <alignment horizontal="right" vertical="center"/>
    </xf>
    <xf numFmtId="41" fontId="7" fillId="0" borderId="38" xfId="2" applyFont="1" applyBorder="1" applyAlignment="1">
      <alignment horizontal="right" vertical="center"/>
    </xf>
    <xf numFmtId="0" fontId="7" fillId="0" borderId="0" xfId="2" applyNumberFormat="1" applyFont="1" applyAlignment="1">
      <alignment horizontal="right" vertical="center"/>
    </xf>
    <xf numFmtId="41" fontId="7" fillId="0" borderId="0" xfId="2" applyFont="1" applyAlignment="1">
      <alignment horizontal="left" vertical="center"/>
    </xf>
    <xf numFmtId="49" fontId="7" fillId="0" borderId="92" xfId="0" applyNumberFormat="1" applyFont="1" applyBorder="1" applyAlignment="1">
      <alignment vertical="center"/>
    </xf>
    <xf numFmtId="49" fontId="7" fillId="0" borderId="91" xfId="0" applyNumberFormat="1" applyFont="1" applyBorder="1" applyAlignment="1">
      <alignment vertical="center"/>
    </xf>
    <xf numFmtId="0" fontId="7" fillId="3" borderId="96" xfId="0" applyFont="1" applyFill="1" applyBorder="1" applyAlignment="1">
      <alignment vertical="center"/>
    </xf>
    <xf numFmtId="43" fontId="7" fillId="0" borderId="0" xfId="1" applyFont="1" applyAlignment="1">
      <alignment vertical="center"/>
    </xf>
    <xf numFmtId="41" fontId="4" fillId="0" borderId="98" xfId="2" applyFont="1" applyBorder="1" applyAlignment="1">
      <alignment horizontal="right" vertical="center"/>
    </xf>
    <xf numFmtId="41" fontId="4" fillId="0" borderId="99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1" fontId="7" fillId="0" borderId="57" xfId="0" applyNumberFormat="1" applyFont="1" applyBorder="1" applyAlignment="1">
      <alignment vertical="center"/>
    </xf>
    <xf numFmtId="43" fontId="7" fillId="0" borderId="57" xfId="1" applyFont="1" applyBorder="1" applyAlignment="1">
      <alignment vertical="center"/>
    </xf>
    <xf numFmtId="0" fontId="7" fillId="0" borderId="97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57" xfId="0" applyNumberFormat="1" applyFont="1" applyBorder="1" applyAlignment="1">
      <alignment vertical="center"/>
    </xf>
    <xf numFmtId="41" fontId="4" fillId="0" borderId="100" xfId="2" applyFont="1" applyBorder="1" applyAlignment="1">
      <alignment horizontal="right" vertical="center"/>
    </xf>
    <xf numFmtId="41" fontId="4" fillId="0" borderId="102" xfId="2" applyFont="1" applyBorder="1" applyAlignment="1">
      <alignment horizontal="right" vertical="center"/>
    </xf>
    <xf numFmtId="41" fontId="5" fillId="0" borderId="49" xfId="2" applyFont="1" applyBorder="1" applyAlignment="1">
      <alignment horizontal="right" vertical="center"/>
    </xf>
    <xf numFmtId="164" fontId="5" fillId="0" borderId="50" xfId="2" applyNumberFormat="1" applyFont="1" applyBorder="1" applyAlignment="1">
      <alignment vertical="center"/>
    </xf>
    <xf numFmtId="164" fontId="4" fillId="0" borderId="5" xfId="2" applyNumberFormat="1" applyFont="1" applyBorder="1" applyAlignment="1">
      <alignment horizontal="right" vertical="center"/>
    </xf>
    <xf numFmtId="164" fontId="5" fillId="0" borderId="42" xfId="2" applyNumberFormat="1" applyFont="1" applyBorder="1" applyAlignment="1">
      <alignment horizontal="right" vertical="center"/>
    </xf>
    <xf numFmtId="164" fontId="4" fillId="0" borderId="49" xfId="2" applyNumberFormat="1" applyFont="1" applyBorder="1" applyAlignment="1">
      <alignment horizontal="center" vertical="center"/>
    </xf>
    <xf numFmtId="41" fontId="4" fillId="0" borderId="104" xfId="2" applyFont="1" applyBorder="1" applyAlignment="1">
      <alignment horizontal="right" vertical="center"/>
    </xf>
    <xf numFmtId="41" fontId="4" fillId="0" borderId="106" xfId="2" applyFont="1" applyBorder="1" applyAlignment="1">
      <alignment vertical="center"/>
    </xf>
    <xf numFmtId="41" fontId="4" fillId="0" borderId="89" xfId="2" applyFont="1" applyBorder="1" applyAlignment="1">
      <alignment vertical="center"/>
    </xf>
    <xf numFmtId="41" fontId="4" fillId="0" borderId="108" xfId="2" applyFont="1" applyBorder="1" applyAlignment="1">
      <alignment horizontal="center" vertical="center"/>
    </xf>
    <xf numFmtId="41" fontId="4" fillId="0" borderId="37" xfId="2" applyFont="1" applyBorder="1" applyAlignment="1">
      <alignment horizontal="right" vertical="center"/>
    </xf>
    <xf numFmtId="41" fontId="7" fillId="4" borderId="57" xfId="0" applyNumberFormat="1" applyFont="1" applyFill="1" applyBorder="1" applyAlignment="1">
      <alignment vertical="center"/>
    </xf>
    <xf numFmtId="43" fontId="7" fillId="4" borderId="57" xfId="1" applyFont="1" applyFill="1" applyBorder="1" applyAlignment="1">
      <alignment vertical="center"/>
    </xf>
    <xf numFmtId="164" fontId="4" fillId="0" borderId="99" xfId="2" applyNumberFormat="1" applyFont="1" applyBorder="1" applyAlignment="1">
      <alignment horizontal="right" vertical="center"/>
    </xf>
    <xf numFmtId="41" fontId="4" fillId="0" borderId="109" xfId="2" applyFont="1" applyBorder="1" applyAlignment="1">
      <alignment horizontal="right" vertical="center"/>
    </xf>
    <xf numFmtId="41" fontId="4" fillId="0" borderId="110" xfId="2" applyFont="1" applyBorder="1" applyAlignment="1">
      <alignment horizontal="right" vertical="center"/>
    </xf>
    <xf numFmtId="41" fontId="4" fillId="0" borderId="111" xfId="2" applyFont="1" applyBorder="1" applyAlignment="1">
      <alignment horizontal="right" vertical="center"/>
    </xf>
    <xf numFmtId="164" fontId="4" fillId="0" borderId="111" xfId="2" applyNumberFormat="1" applyFont="1" applyBorder="1" applyAlignment="1">
      <alignment horizontal="right" vertical="center"/>
    </xf>
    <xf numFmtId="41" fontId="4" fillId="0" borderId="112" xfId="2" applyFont="1" applyBorder="1" applyAlignment="1">
      <alignment horizontal="right" vertical="center"/>
    </xf>
    <xf numFmtId="164" fontId="4" fillId="0" borderId="101" xfId="2" applyNumberFormat="1" applyFont="1" applyBorder="1" applyAlignment="1">
      <alignment vertical="center"/>
    </xf>
    <xf numFmtId="164" fontId="4" fillId="0" borderId="30" xfId="2" applyNumberFormat="1" applyFont="1" applyBorder="1" applyAlignment="1">
      <alignment vertical="center"/>
    </xf>
    <xf numFmtId="164" fontId="4" fillId="0" borderId="103" xfId="2" applyNumberFormat="1" applyFont="1" applyBorder="1" applyAlignment="1">
      <alignment vertical="center"/>
    </xf>
    <xf numFmtId="41" fontId="7" fillId="0" borderId="13" xfId="2" applyFont="1" applyBorder="1" applyAlignment="1">
      <alignment horizontal="right" vertical="center"/>
    </xf>
    <xf numFmtId="41" fontId="7" fillId="0" borderId="8" xfId="2" applyFont="1" applyFill="1" applyBorder="1" applyAlignment="1">
      <alignment horizontal="right" vertical="center"/>
    </xf>
    <xf numFmtId="41" fontId="7" fillId="0" borderId="7" xfId="2" applyFont="1" applyFill="1" applyBorder="1" applyAlignment="1">
      <alignment horizontal="right" vertical="center"/>
    </xf>
    <xf numFmtId="164" fontId="7" fillId="0" borderId="7" xfId="2" applyNumberFormat="1" applyFont="1" applyFill="1" applyBorder="1" applyAlignment="1">
      <alignment horizontal="right" vertical="center"/>
    </xf>
    <xf numFmtId="41" fontId="7" fillId="0" borderId="9" xfId="2" applyFont="1" applyFill="1" applyBorder="1" applyAlignment="1">
      <alignment horizontal="right" vertical="center"/>
    </xf>
    <xf numFmtId="41" fontId="7" fillId="0" borderId="10" xfId="2" applyFont="1" applyFill="1" applyBorder="1" applyAlignment="1">
      <alignment horizontal="right" vertical="center"/>
    </xf>
    <xf numFmtId="41" fontId="7" fillId="0" borderId="30" xfId="2" applyFont="1" applyFill="1" applyBorder="1" applyAlignment="1">
      <alignment horizontal="right" vertical="center"/>
    </xf>
    <xf numFmtId="41" fontId="7" fillId="0" borderId="13" xfId="2" applyFont="1" applyFill="1" applyBorder="1" applyAlignment="1">
      <alignment horizontal="right" vertical="center"/>
    </xf>
    <xf numFmtId="164" fontId="7" fillId="0" borderId="10" xfId="2" applyNumberFormat="1" applyFont="1" applyFill="1" applyBorder="1" applyAlignment="1">
      <alignment horizontal="right" vertical="center"/>
    </xf>
    <xf numFmtId="41" fontId="7" fillId="0" borderId="26" xfId="2" applyFont="1" applyFill="1" applyBorder="1" applyAlignment="1">
      <alignment horizontal="right" vertical="center"/>
    </xf>
    <xf numFmtId="41" fontId="7" fillId="0" borderId="27" xfId="2" applyFont="1" applyFill="1" applyBorder="1" applyAlignment="1">
      <alignment horizontal="right" vertical="center"/>
    </xf>
    <xf numFmtId="164" fontId="7" fillId="0" borderId="27" xfId="2" applyNumberFormat="1" applyFont="1" applyFill="1" applyBorder="1" applyAlignment="1">
      <alignment horizontal="right" vertical="center"/>
    </xf>
    <xf numFmtId="41" fontId="7" fillId="0" borderId="25" xfId="2" applyFont="1" applyFill="1" applyBorder="1" applyAlignment="1">
      <alignment horizontal="right" vertical="center"/>
    </xf>
    <xf numFmtId="41" fontId="7" fillId="0" borderId="28" xfId="2" applyFont="1" applyFill="1" applyBorder="1" applyAlignment="1">
      <alignment horizontal="right" vertical="center"/>
    </xf>
    <xf numFmtId="41" fontId="6" fillId="0" borderId="78" xfId="2" applyFont="1" applyFill="1" applyBorder="1" applyAlignment="1">
      <alignment horizontal="right" vertical="center"/>
    </xf>
    <xf numFmtId="41" fontId="6" fillId="0" borderId="79" xfId="2" applyFont="1" applyFill="1" applyBorder="1" applyAlignment="1">
      <alignment vertical="center"/>
    </xf>
    <xf numFmtId="164" fontId="6" fillId="0" borderId="85" xfId="2" applyNumberFormat="1" applyFont="1" applyFill="1" applyBorder="1" applyAlignment="1">
      <alignment horizontal="right" vertical="center"/>
    </xf>
    <xf numFmtId="41" fontId="6" fillId="0" borderId="53" xfId="2" applyFont="1" applyFill="1" applyBorder="1" applyAlignment="1">
      <alignment vertical="center"/>
    </xf>
    <xf numFmtId="41" fontId="7" fillId="0" borderId="0" xfId="2" applyFont="1" applyFill="1" applyAlignment="1">
      <alignment horizontal="right" vertical="center"/>
    </xf>
    <xf numFmtId="164" fontId="7" fillId="0" borderId="0" xfId="2" applyNumberFormat="1" applyFont="1" applyFill="1" applyAlignment="1">
      <alignment horizontal="right" vertical="center"/>
    </xf>
    <xf numFmtId="41" fontId="7" fillId="0" borderId="108" xfId="2" applyFont="1" applyFill="1" applyBorder="1" applyAlignment="1">
      <alignment horizontal="right" vertical="center"/>
    </xf>
    <xf numFmtId="41" fontId="7" fillId="0" borderId="42" xfId="2" applyFont="1" applyFill="1" applyBorder="1" applyAlignment="1">
      <alignment horizontal="right" vertical="center"/>
    </xf>
    <xf numFmtId="164" fontId="7" fillId="0" borderId="42" xfId="2" applyNumberFormat="1" applyFont="1" applyFill="1" applyBorder="1" applyAlignment="1">
      <alignment horizontal="right" vertical="center"/>
    </xf>
    <xf numFmtId="41" fontId="7" fillId="0" borderId="43" xfId="2" applyFont="1" applyFill="1" applyBorder="1" applyAlignment="1">
      <alignment horizontal="right" vertical="center"/>
    </xf>
    <xf numFmtId="41" fontId="6" fillId="0" borderId="79" xfId="2" applyFont="1" applyFill="1" applyBorder="1" applyAlignment="1">
      <alignment horizontal="right" vertical="center"/>
    </xf>
    <xf numFmtId="164" fontId="6" fillId="0" borderId="79" xfId="2" applyNumberFormat="1" applyFont="1" applyFill="1" applyBorder="1" applyAlignment="1">
      <alignment horizontal="right" vertical="center"/>
    </xf>
    <xf numFmtId="41" fontId="6" fillId="0" borderId="53" xfId="2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41" fontId="7" fillId="0" borderId="15" xfId="2" applyFont="1" applyFill="1" applyBorder="1" applyAlignment="1">
      <alignment horizontal="right" vertical="center"/>
    </xf>
    <xf numFmtId="41" fontId="7" fillId="0" borderId="14" xfId="2" applyFont="1" applyFill="1" applyBorder="1" applyAlignment="1">
      <alignment horizontal="right" vertical="center"/>
    </xf>
    <xf numFmtId="41" fontId="7" fillId="0" borderId="113" xfId="2" applyFont="1" applyFill="1" applyBorder="1" applyAlignment="1">
      <alignment horizontal="right" vertical="center"/>
    </xf>
    <xf numFmtId="41" fontId="7" fillId="0" borderId="114" xfId="2" applyFont="1" applyFill="1" applyBorder="1" applyAlignment="1">
      <alignment horizontal="right" vertical="center"/>
    </xf>
    <xf numFmtId="164" fontId="7" fillId="0" borderId="114" xfId="2" applyNumberFormat="1" applyFont="1" applyFill="1" applyBorder="1" applyAlignment="1">
      <alignment horizontal="right" vertical="center"/>
    </xf>
    <xf numFmtId="41" fontId="7" fillId="0" borderId="115" xfId="2" applyFont="1" applyFill="1" applyBorder="1" applyAlignment="1">
      <alignment horizontal="right" vertical="center"/>
    </xf>
    <xf numFmtId="0" fontId="7" fillId="0" borderId="82" xfId="0" applyFont="1" applyBorder="1" applyAlignment="1">
      <alignment vertical="center"/>
    </xf>
    <xf numFmtId="41" fontId="7" fillId="0" borderId="116" xfId="2" applyFont="1" applyFill="1" applyBorder="1" applyAlignment="1">
      <alignment horizontal="right" vertical="center"/>
    </xf>
    <xf numFmtId="0" fontId="7" fillId="0" borderId="40" xfId="0" applyFont="1" applyBorder="1" applyAlignment="1">
      <alignment vertical="center"/>
    </xf>
    <xf numFmtId="164" fontId="7" fillId="0" borderId="13" xfId="2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164" fontId="7" fillId="0" borderId="13" xfId="2" applyNumberFormat="1" applyFont="1" applyBorder="1" applyAlignment="1">
      <alignment horizontal="right" vertical="center"/>
    </xf>
    <xf numFmtId="41" fontId="7" fillId="0" borderId="98" xfId="2" applyFont="1" applyBorder="1" applyAlignment="1">
      <alignment horizontal="right" vertical="center"/>
    </xf>
    <xf numFmtId="41" fontId="7" fillId="0" borderId="99" xfId="2" applyFont="1" applyBorder="1" applyAlignment="1">
      <alignment horizontal="right" vertical="center"/>
    </xf>
    <xf numFmtId="41" fontId="7" fillId="0" borderId="108" xfId="2" applyFont="1" applyBorder="1" applyAlignment="1">
      <alignment horizontal="right" vertical="center"/>
    </xf>
    <xf numFmtId="41" fontId="7" fillId="0" borderId="42" xfId="2" applyFont="1" applyBorder="1" applyAlignment="1">
      <alignment horizontal="right" vertical="center"/>
    </xf>
    <xf numFmtId="41" fontId="7" fillId="0" borderId="117" xfId="2" applyFont="1" applyBorder="1" applyAlignment="1">
      <alignment horizontal="right" vertical="center"/>
    </xf>
    <xf numFmtId="41" fontId="7" fillId="0" borderId="118" xfId="2" applyFont="1" applyBorder="1" applyAlignment="1">
      <alignment horizontal="right" vertical="center"/>
    </xf>
    <xf numFmtId="41" fontId="7" fillId="0" borderId="119" xfId="2" applyFont="1" applyFill="1" applyBorder="1" applyAlignment="1">
      <alignment horizontal="right" vertical="center"/>
    </xf>
    <xf numFmtId="164" fontId="7" fillId="0" borderId="14" xfId="2" applyNumberFormat="1" applyFont="1" applyFill="1" applyBorder="1" applyAlignment="1">
      <alignment horizontal="right" vertical="center"/>
    </xf>
    <xf numFmtId="41" fontId="6" fillId="0" borderId="74" xfId="2" applyFont="1" applyBorder="1" applyAlignment="1">
      <alignment horizontal="center" vertical="center"/>
    </xf>
    <xf numFmtId="41" fontId="6" fillId="0" borderId="77" xfId="2" applyFont="1" applyBorder="1" applyAlignment="1">
      <alignment horizontal="center" vertical="center"/>
    </xf>
    <xf numFmtId="0" fontId="6" fillId="0" borderId="81" xfId="2" applyNumberFormat="1" applyFont="1" applyBorder="1" applyAlignment="1">
      <alignment horizontal="center" vertical="center"/>
    </xf>
    <xf numFmtId="0" fontId="6" fillId="0" borderId="66" xfId="2" applyNumberFormat="1" applyFont="1" applyBorder="1" applyAlignment="1">
      <alignment horizontal="center" vertical="center"/>
    </xf>
    <xf numFmtId="0" fontId="6" fillId="0" borderId="67" xfId="2" applyNumberFormat="1" applyFont="1" applyBorder="1" applyAlignment="1">
      <alignment horizontal="center" vertical="center"/>
    </xf>
    <xf numFmtId="0" fontId="6" fillId="0" borderId="82" xfId="2" applyNumberFormat="1" applyFont="1" applyBorder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6" fillId="0" borderId="46" xfId="2" applyNumberFormat="1" applyFont="1" applyBorder="1" applyAlignment="1">
      <alignment horizontal="center" vertical="center"/>
    </xf>
    <xf numFmtId="0" fontId="6" fillId="0" borderId="59" xfId="2" applyNumberFormat="1" applyFont="1" applyBorder="1" applyAlignment="1">
      <alignment horizontal="center" vertical="center"/>
    </xf>
    <xf numFmtId="0" fontId="6" fillId="0" borderId="33" xfId="2" applyNumberFormat="1" applyFont="1" applyBorder="1" applyAlignment="1">
      <alignment horizontal="center" vertical="center"/>
    </xf>
    <xf numFmtId="0" fontId="6" fillId="0" borderId="55" xfId="2" applyNumberFormat="1" applyFont="1" applyBorder="1" applyAlignment="1">
      <alignment horizontal="center" vertical="center"/>
    </xf>
    <xf numFmtId="0" fontId="6" fillId="0" borderId="62" xfId="2" applyNumberFormat="1" applyFont="1" applyBorder="1" applyAlignment="1">
      <alignment horizontal="center" vertical="center"/>
    </xf>
    <xf numFmtId="0" fontId="6" fillId="0" borderId="34" xfId="2" applyNumberFormat="1" applyFont="1" applyBorder="1" applyAlignment="1">
      <alignment horizontal="center" vertical="center"/>
    </xf>
    <xf numFmtId="0" fontId="6" fillId="0" borderId="70" xfId="2" applyNumberFormat="1" applyFont="1" applyBorder="1" applyAlignment="1">
      <alignment horizontal="center" vertical="center"/>
    </xf>
    <xf numFmtId="0" fontId="6" fillId="0" borderId="71" xfId="2" applyNumberFormat="1" applyFont="1" applyBorder="1" applyAlignment="1">
      <alignment horizontal="center" vertical="center"/>
    </xf>
    <xf numFmtId="0" fontId="6" fillId="0" borderId="54" xfId="2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2" applyNumberFormat="1" applyFont="1" applyAlignment="1">
      <alignment horizontal="center" vertical="center"/>
    </xf>
    <xf numFmtId="0" fontId="6" fillId="0" borderId="72" xfId="2" applyNumberFormat="1" applyFont="1" applyBorder="1" applyAlignment="1">
      <alignment horizontal="center" vertical="center"/>
    </xf>
    <xf numFmtId="0" fontId="6" fillId="0" borderId="56" xfId="2" applyNumberFormat="1" applyFont="1" applyBorder="1" applyAlignment="1">
      <alignment horizontal="center" vertical="center"/>
    </xf>
    <xf numFmtId="0" fontId="6" fillId="0" borderId="57" xfId="2" applyNumberFormat="1" applyFont="1" applyBorder="1" applyAlignment="1">
      <alignment horizontal="center" vertical="center"/>
    </xf>
    <xf numFmtId="0" fontId="6" fillId="0" borderId="58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3" xfId="2" applyNumberFormat="1" applyFont="1" applyBorder="1" applyAlignment="1">
      <alignment horizontal="center" vertical="center"/>
    </xf>
    <xf numFmtId="0" fontId="6" fillId="0" borderId="64" xfId="2" applyNumberFormat="1" applyFont="1" applyBorder="1" applyAlignment="1">
      <alignment horizontal="center" vertical="center"/>
    </xf>
    <xf numFmtId="0" fontId="6" fillId="0" borderId="65" xfId="2" applyNumberFormat="1" applyFont="1" applyBorder="1" applyAlignment="1">
      <alignment horizontal="center" vertical="center"/>
    </xf>
    <xf numFmtId="0" fontId="6" fillId="0" borderId="84" xfId="2" applyNumberFormat="1" applyFont="1" applyBorder="1" applyAlignment="1">
      <alignment horizontal="center" vertical="center"/>
    </xf>
    <xf numFmtId="41" fontId="6" fillId="0" borderId="85" xfId="2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41" fontId="8" fillId="0" borderId="0" xfId="2" applyFont="1" applyAlignment="1">
      <alignment horizontal="center" vertical="center"/>
    </xf>
    <xf numFmtId="41" fontId="6" fillId="0" borderId="86" xfId="2" applyFont="1" applyBorder="1" applyAlignment="1">
      <alignment horizontal="center" vertical="center"/>
    </xf>
    <xf numFmtId="41" fontId="6" fillId="0" borderId="93" xfId="2" applyFont="1" applyBorder="1" applyAlignment="1">
      <alignment horizontal="center" vertical="center"/>
    </xf>
    <xf numFmtId="41" fontId="6" fillId="0" borderId="87" xfId="2" applyFont="1" applyBorder="1" applyAlignment="1">
      <alignment horizontal="center" vertical="center"/>
    </xf>
    <xf numFmtId="41" fontId="6" fillId="0" borderId="2" xfId="2" applyFont="1" applyBorder="1" applyAlignment="1">
      <alignment horizontal="center" vertical="center"/>
    </xf>
    <xf numFmtId="41" fontId="6" fillId="0" borderId="88" xfId="2" applyFont="1" applyBorder="1" applyAlignment="1">
      <alignment horizontal="center" vertical="center"/>
    </xf>
    <xf numFmtId="41" fontId="6" fillId="0" borderId="89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5" fillId="0" borderId="59" xfId="2" applyFont="1" applyBorder="1" applyAlignment="1">
      <alignment horizontal="center" vertical="center" wrapText="1"/>
    </xf>
    <xf numFmtId="41" fontId="5" fillId="0" borderId="21" xfId="2" applyFont="1" applyBorder="1" applyAlignment="1">
      <alignment horizontal="center" vertical="center" wrapText="1"/>
    </xf>
    <xf numFmtId="41" fontId="5" fillId="0" borderId="24" xfId="2" applyFont="1" applyBorder="1" applyAlignment="1">
      <alignment horizontal="center" vertical="center" wrapText="1"/>
    </xf>
    <xf numFmtId="41" fontId="5" fillId="0" borderId="62" xfId="2" applyFont="1" applyBorder="1" applyAlignment="1">
      <alignment horizontal="center" vertical="center" wrapText="1"/>
    </xf>
    <xf numFmtId="41" fontId="5" fillId="0" borderId="22" xfId="2" applyFont="1" applyBorder="1" applyAlignment="1">
      <alignment horizontal="center" vertical="center" wrapText="1"/>
    </xf>
    <xf numFmtId="41" fontId="5" fillId="0" borderId="105" xfId="2" applyFont="1" applyBorder="1" applyAlignment="1">
      <alignment horizontal="center" vertical="center" wrapText="1"/>
    </xf>
    <xf numFmtId="41" fontId="5" fillId="0" borderId="37" xfId="2" applyFont="1" applyBorder="1" applyAlignment="1">
      <alignment horizontal="center" vertical="center" wrapText="1"/>
    </xf>
    <xf numFmtId="41" fontId="5" fillId="0" borderId="32" xfId="2" applyFont="1" applyBorder="1" applyAlignment="1">
      <alignment horizontal="center" vertical="center" wrapText="1"/>
    </xf>
    <xf numFmtId="41" fontId="5" fillId="0" borderId="4" xfId="2" applyFont="1" applyBorder="1" applyAlignment="1">
      <alignment horizontal="center" vertical="center" wrapText="1"/>
    </xf>
    <xf numFmtId="41" fontId="5" fillId="0" borderId="31" xfId="2" applyFont="1" applyBorder="1" applyAlignment="1">
      <alignment horizontal="center" vertical="center" wrapText="1"/>
    </xf>
    <xf numFmtId="41" fontId="5" fillId="0" borderId="0" xfId="2" applyFont="1" applyAlignment="1">
      <alignment horizontal="center" vertical="center" wrapText="1"/>
    </xf>
    <xf numFmtId="41" fontId="5" fillId="0" borderId="46" xfId="2" applyFont="1" applyBorder="1" applyAlignment="1">
      <alignment horizontal="center" vertical="center" wrapText="1"/>
    </xf>
    <xf numFmtId="41" fontId="5" fillId="0" borderId="56" xfId="2" applyFont="1" applyBorder="1" applyAlignment="1">
      <alignment horizontal="center" vertical="center"/>
    </xf>
    <xf numFmtId="41" fontId="5" fillId="0" borderId="57" xfId="2" applyFont="1" applyBorder="1" applyAlignment="1">
      <alignment horizontal="center" vertical="center"/>
    </xf>
    <xf numFmtId="41" fontId="5" fillId="0" borderId="58" xfId="2" applyFont="1" applyBorder="1" applyAlignment="1">
      <alignment horizontal="center" vertical="center"/>
    </xf>
    <xf numFmtId="41" fontId="5" fillId="0" borderId="51" xfId="2" applyFont="1" applyBorder="1" applyAlignment="1">
      <alignment horizontal="center" vertical="center"/>
    </xf>
    <xf numFmtId="41" fontId="5" fillId="0" borderId="60" xfId="2" applyFont="1" applyBorder="1" applyAlignment="1">
      <alignment horizontal="center" vertical="center"/>
    </xf>
    <xf numFmtId="41" fontId="5" fillId="0" borderId="61" xfId="2" applyFont="1" applyBorder="1" applyAlignment="1">
      <alignment horizontal="center" vertical="center"/>
    </xf>
    <xf numFmtId="41" fontId="4" fillId="0" borderId="38" xfId="2" applyFont="1" applyBorder="1" applyAlignment="1">
      <alignment horizontal="center" vertical="center" wrapText="1"/>
    </xf>
    <xf numFmtId="41" fontId="4" fillId="0" borderId="40" xfId="2" applyFont="1" applyBorder="1" applyAlignment="1">
      <alignment horizontal="center" vertical="center" wrapText="1"/>
    </xf>
    <xf numFmtId="41" fontId="4" fillId="0" borderId="42" xfId="2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41" fontId="5" fillId="0" borderId="34" xfId="2" applyFont="1" applyBorder="1" applyAlignment="1">
      <alignment horizontal="center" vertical="center"/>
    </xf>
    <xf numFmtId="41" fontId="5" fillId="0" borderId="35" xfId="2" applyFont="1" applyBorder="1" applyAlignment="1">
      <alignment horizontal="center" vertical="center"/>
    </xf>
    <xf numFmtId="41" fontId="5" fillId="0" borderId="70" xfId="2" applyFont="1" applyBorder="1" applyAlignment="1">
      <alignment horizontal="center" vertical="center"/>
    </xf>
    <xf numFmtId="164" fontId="9" fillId="0" borderId="47" xfId="2" applyNumberFormat="1" applyFont="1" applyBorder="1" applyAlignment="1">
      <alignment horizontal="center" vertical="center" wrapText="1"/>
    </xf>
    <xf numFmtId="164" fontId="9" fillId="0" borderId="100" xfId="2" applyNumberFormat="1" applyFont="1" applyBorder="1" applyAlignment="1">
      <alignment horizontal="center" vertical="center" wrapText="1"/>
    </xf>
    <xf numFmtId="41" fontId="5" fillId="0" borderId="63" xfId="2" applyFont="1" applyBorder="1" applyAlignment="1">
      <alignment horizontal="center" vertical="center"/>
    </xf>
    <xf numFmtId="41" fontId="5" fillId="0" borderId="64" xfId="2" applyFont="1" applyBorder="1" applyAlignment="1">
      <alignment horizontal="center" vertical="center"/>
    </xf>
    <xf numFmtId="41" fontId="5" fillId="0" borderId="65" xfId="2" applyFont="1" applyBorder="1" applyAlignment="1">
      <alignment horizontal="center" vertical="center"/>
    </xf>
    <xf numFmtId="41" fontId="5" fillId="0" borderId="107" xfId="2" applyFont="1" applyBorder="1" applyAlignment="1">
      <alignment horizontal="center" vertical="center"/>
    </xf>
    <xf numFmtId="41" fontId="5" fillId="0" borderId="68" xfId="2" applyFont="1" applyBorder="1" applyAlignment="1">
      <alignment horizontal="center" vertical="center"/>
    </xf>
    <xf numFmtId="41" fontId="5" fillId="0" borderId="69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Comma [0] 2" xfId="5"/>
    <cellStyle name="Comma [0] 3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39</xdr:row>
      <xdr:rowOff>0</xdr:rowOff>
    </xdr:from>
    <xdr:to>
      <xdr:col>5</xdr:col>
      <xdr:colOff>371475</xdr:colOff>
      <xdr:row>39</xdr:row>
      <xdr:rowOff>200025</xdr:rowOff>
    </xdr:to>
    <xdr:sp macro="" textlink="">
      <xdr:nvSpPr>
        <xdr:cNvPr id="41430" name="Text Box 1">
          <a:extLst>
            <a:ext uri="{FF2B5EF4-FFF2-40B4-BE49-F238E27FC236}">
              <a16:creationId xmlns:a16="http://schemas.microsoft.com/office/drawing/2014/main" id="{00000000-0008-0000-0000-0000D6A10000}"/>
            </a:ext>
          </a:extLst>
        </xdr:cNvPr>
        <xdr:cNvSpPr txBox="1">
          <a:spLocks noChangeArrowheads="1"/>
        </xdr:cNvSpPr>
      </xdr:nvSpPr>
      <xdr:spPr bwMode="auto">
        <a:xfrm>
          <a:off x="3486150" y="7515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39</xdr:row>
      <xdr:rowOff>0</xdr:rowOff>
    </xdr:from>
    <xdr:to>
      <xdr:col>5</xdr:col>
      <xdr:colOff>381000</xdr:colOff>
      <xdr:row>39</xdr:row>
      <xdr:rowOff>200025</xdr:rowOff>
    </xdr:to>
    <xdr:sp macro="" textlink="">
      <xdr:nvSpPr>
        <xdr:cNvPr id="45382" name="Text Box 1">
          <a:extLst>
            <a:ext uri="{FF2B5EF4-FFF2-40B4-BE49-F238E27FC236}">
              <a16:creationId xmlns:a16="http://schemas.microsoft.com/office/drawing/2014/main" id="{00000000-0008-0000-0100-000046B10000}"/>
            </a:ext>
          </a:extLst>
        </xdr:cNvPr>
        <xdr:cNvSpPr txBox="1">
          <a:spLocks noChangeArrowheads="1"/>
        </xdr:cNvSpPr>
      </xdr:nvSpPr>
      <xdr:spPr bwMode="auto">
        <a:xfrm>
          <a:off x="3505200" y="7477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304800</xdr:colOff>
      <xdr:row>113</xdr:row>
      <xdr:rowOff>0</xdr:rowOff>
    </xdr:from>
    <xdr:to>
      <xdr:col>5</xdr:col>
      <xdr:colOff>381000</xdr:colOff>
      <xdr:row>114</xdr:row>
      <xdr:rowOff>9525</xdr:rowOff>
    </xdr:to>
    <xdr:sp macro="" textlink="">
      <xdr:nvSpPr>
        <xdr:cNvPr id="45384" name="Text Box 3">
          <a:extLst>
            <a:ext uri="{FF2B5EF4-FFF2-40B4-BE49-F238E27FC236}">
              <a16:creationId xmlns:a16="http://schemas.microsoft.com/office/drawing/2014/main" id="{00000000-0008-0000-0100-000048B10000}"/>
            </a:ext>
          </a:extLst>
        </xdr:cNvPr>
        <xdr:cNvSpPr txBox="1">
          <a:spLocks noChangeArrowheads="1"/>
        </xdr:cNvSpPr>
      </xdr:nvSpPr>
      <xdr:spPr bwMode="auto">
        <a:xfrm>
          <a:off x="3505200" y="2131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33</xdr:row>
      <xdr:rowOff>0</xdr:rowOff>
    </xdr:from>
    <xdr:to>
      <xdr:col>5</xdr:col>
      <xdr:colOff>409575</xdr:colOff>
      <xdr:row>34</xdr:row>
      <xdr:rowOff>38100</xdr:rowOff>
    </xdr:to>
    <xdr:sp macro="" textlink="">
      <xdr:nvSpPr>
        <xdr:cNvPr id="44696" name="Text Box 1">
          <a:extLst>
            <a:ext uri="{FF2B5EF4-FFF2-40B4-BE49-F238E27FC236}">
              <a16:creationId xmlns:a16="http://schemas.microsoft.com/office/drawing/2014/main" id="{00000000-0008-0000-0200-000098AE0000}"/>
            </a:ext>
          </a:extLst>
        </xdr:cNvPr>
        <xdr:cNvSpPr txBox="1">
          <a:spLocks noChangeArrowheads="1"/>
        </xdr:cNvSpPr>
      </xdr:nvSpPr>
      <xdr:spPr bwMode="auto">
        <a:xfrm>
          <a:off x="3990975" y="60960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33</xdr:row>
      <xdr:rowOff>0</xdr:rowOff>
    </xdr:from>
    <xdr:to>
      <xdr:col>5</xdr:col>
      <xdr:colOff>409575</xdr:colOff>
      <xdr:row>34</xdr:row>
      <xdr:rowOff>38100</xdr:rowOff>
    </xdr:to>
    <xdr:sp macro="" textlink="">
      <xdr:nvSpPr>
        <xdr:cNvPr id="44697" name="Text Box 2">
          <a:extLst>
            <a:ext uri="{FF2B5EF4-FFF2-40B4-BE49-F238E27FC236}">
              <a16:creationId xmlns:a16="http://schemas.microsoft.com/office/drawing/2014/main" id="{00000000-0008-0000-0200-000099AE0000}"/>
            </a:ext>
          </a:extLst>
        </xdr:cNvPr>
        <xdr:cNvSpPr txBox="1">
          <a:spLocks noChangeArrowheads="1"/>
        </xdr:cNvSpPr>
      </xdr:nvSpPr>
      <xdr:spPr bwMode="auto">
        <a:xfrm>
          <a:off x="3990975" y="60960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33</xdr:row>
      <xdr:rowOff>0</xdr:rowOff>
    </xdr:from>
    <xdr:to>
      <xdr:col>5</xdr:col>
      <xdr:colOff>409575</xdr:colOff>
      <xdr:row>34</xdr:row>
      <xdr:rowOff>38100</xdr:rowOff>
    </xdr:to>
    <xdr:sp macro="" textlink="">
      <xdr:nvSpPr>
        <xdr:cNvPr id="44698" name="Text Box 3">
          <a:extLst>
            <a:ext uri="{FF2B5EF4-FFF2-40B4-BE49-F238E27FC236}">
              <a16:creationId xmlns:a16="http://schemas.microsoft.com/office/drawing/2014/main" id="{00000000-0008-0000-0200-00009AAE0000}"/>
            </a:ext>
          </a:extLst>
        </xdr:cNvPr>
        <xdr:cNvSpPr txBox="1">
          <a:spLocks noChangeArrowheads="1"/>
        </xdr:cNvSpPr>
      </xdr:nvSpPr>
      <xdr:spPr bwMode="auto">
        <a:xfrm>
          <a:off x="3990975" y="60960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33</xdr:row>
      <xdr:rowOff>0</xdr:rowOff>
    </xdr:from>
    <xdr:to>
      <xdr:col>5</xdr:col>
      <xdr:colOff>409575</xdr:colOff>
      <xdr:row>34</xdr:row>
      <xdr:rowOff>38100</xdr:rowOff>
    </xdr:to>
    <xdr:sp macro="" textlink="">
      <xdr:nvSpPr>
        <xdr:cNvPr id="44699" name="Text Box 4">
          <a:extLst>
            <a:ext uri="{FF2B5EF4-FFF2-40B4-BE49-F238E27FC236}">
              <a16:creationId xmlns:a16="http://schemas.microsoft.com/office/drawing/2014/main" id="{00000000-0008-0000-0200-00009BAE0000}"/>
            </a:ext>
          </a:extLst>
        </xdr:cNvPr>
        <xdr:cNvSpPr txBox="1">
          <a:spLocks noChangeArrowheads="1"/>
        </xdr:cNvSpPr>
      </xdr:nvSpPr>
      <xdr:spPr bwMode="auto">
        <a:xfrm>
          <a:off x="3990975" y="60960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33</xdr:row>
      <xdr:rowOff>0</xdr:rowOff>
    </xdr:from>
    <xdr:to>
      <xdr:col>5</xdr:col>
      <xdr:colOff>409575</xdr:colOff>
      <xdr:row>34</xdr:row>
      <xdr:rowOff>38100</xdr:rowOff>
    </xdr:to>
    <xdr:sp macro="" textlink="">
      <xdr:nvSpPr>
        <xdr:cNvPr id="44700" name="Text Box 5">
          <a:extLst>
            <a:ext uri="{FF2B5EF4-FFF2-40B4-BE49-F238E27FC236}">
              <a16:creationId xmlns:a16="http://schemas.microsoft.com/office/drawing/2014/main" id="{00000000-0008-0000-0200-00009CAE0000}"/>
            </a:ext>
          </a:extLst>
        </xdr:cNvPr>
        <xdr:cNvSpPr txBox="1">
          <a:spLocks noChangeArrowheads="1"/>
        </xdr:cNvSpPr>
      </xdr:nvSpPr>
      <xdr:spPr bwMode="auto">
        <a:xfrm>
          <a:off x="3990975" y="60960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50</xdr:row>
      <xdr:rowOff>0</xdr:rowOff>
    </xdr:from>
    <xdr:to>
      <xdr:col>5</xdr:col>
      <xdr:colOff>342900</xdr:colOff>
      <xdr:row>51</xdr:row>
      <xdr:rowOff>0</xdr:rowOff>
    </xdr:to>
    <xdr:sp macro="" textlink="">
      <xdr:nvSpPr>
        <xdr:cNvPr id="38365" name="Text Box 2">
          <a:extLst>
            <a:ext uri="{FF2B5EF4-FFF2-40B4-BE49-F238E27FC236}">
              <a16:creationId xmlns:a16="http://schemas.microsoft.com/office/drawing/2014/main" id="{00000000-0008-0000-0300-0000DD950000}"/>
            </a:ext>
          </a:extLst>
        </xdr:cNvPr>
        <xdr:cNvSpPr txBox="1">
          <a:spLocks noChangeArrowheads="1"/>
        </xdr:cNvSpPr>
      </xdr:nvSpPr>
      <xdr:spPr bwMode="auto">
        <a:xfrm>
          <a:off x="3362325" y="1197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266700</xdr:colOff>
      <xdr:row>50</xdr:row>
      <xdr:rowOff>0</xdr:rowOff>
    </xdr:from>
    <xdr:to>
      <xdr:col>5</xdr:col>
      <xdr:colOff>342900</xdr:colOff>
      <xdr:row>51</xdr:row>
      <xdr:rowOff>0</xdr:rowOff>
    </xdr:to>
    <xdr:sp macro="" textlink="">
      <xdr:nvSpPr>
        <xdr:cNvPr id="38366" name="Text Box 3">
          <a:extLst>
            <a:ext uri="{FF2B5EF4-FFF2-40B4-BE49-F238E27FC236}">
              <a16:creationId xmlns:a16="http://schemas.microsoft.com/office/drawing/2014/main" id="{00000000-0008-0000-0300-0000DE950000}"/>
            </a:ext>
          </a:extLst>
        </xdr:cNvPr>
        <xdr:cNvSpPr txBox="1">
          <a:spLocks noChangeArrowheads="1"/>
        </xdr:cNvSpPr>
      </xdr:nvSpPr>
      <xdr:spPr bwMode="auto">
        <a:xfrm>
          <a:off x="3362325" y="1197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15"/>
  <sheetViews>
    <sheetView tabSelected="1" zoomScale="80" zoomScaleNormal="8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13" sqref="Q13"/>
    </sheetView>
  </sheetViews>
  <sheetFormatPr defaultColWidth="9.140625" defaultRowHeight="15" customHeight="1" x14ac:dyDescent="0.2"/>
  <cols>
    <col min="1" max="1" width="4.7109375" style="20" customWidth="1"/>
    <col min="2" max="2" width="15.7109375" style="20" customWidth="1"/>
    <col min="3" max="22" width="8.7109375" style="20" customWidth="1"/>
    <col min="23" max="16384" width="9.140625" style="20"/>
  </cols>
  <sheetData>
    <row r="1" spans="1:37" ht="18" customHeight="1" x14ac:dyDescent="0.2">
      <c r="A1" s="238" t="s">
        <v>59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2" spans="1:37" ht="18" customHeight="1" x14ac:dyDescent="0.2">
      <c r="A2" s="240" t="s">
        <v>61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1:37" ht="18" customHeight="1" x14ac:dyDescent="0.2">
      <c r="A3" s="240" t="s">
        <v>95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</row>
    <row r="4" spans="1:37" ht="18" customHeight="1" thickBo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57"/>
      <c r="R4" s="42"/>
    </row>
    <row r="5" spans="1:37" ht="15" customHeight="1" thickTop="1" thickBot="1" x14ac:dyDescent="0.25">
      <c r="A5" s="224" t="s">
        <v>77</v>
      </c>
      <c r="B5" s="227" t="s">
        <v>53</v>
      </c>
      <c r="C5" s="234" t="s">
        <v>42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  <c r="X5" s="245" t="s">
        <v>42</v>
      </c>
      <c r="Y5" s="245"/>
      <c r="Z5" s="245"/>
      <c r="AA5" s="245"/>
      <c r="AC5" s="245" t="s">
        <v>42</v>
      </c>
      <c r="AD5" s="245"/>
      <c r="AE5" s="245"/>
      <c r="AF5" s="245"/>
      <c r="AH5" s="245" t="s">
        <v>42</v>
      </c>
      <c r="AI5" s="245"/>
      <c r="AJ5" s="245"/>
      <c r="AK5" s="245"/>
    </row>
    <row r="6" spans="1:37" ht="15" customHeight="1" x14ac:dyDescent="0.2">
      <c r="A6" s="225"/>
      <c r="B6" s="228"/>
      <c r="C6" s="242" t="s">
        <v>33</v>
      </c>
      <c r="D6" s="243"/>
      <c r="E6" s="243"/>
      <c r="F6" s="244"/>
      <c r="G6" s="242" t="s">
        <v>34</v>
      </c>
      <c r="H6" s="243"/>
      <c r="I6" s="243"/>
      <c r="J6" s="244"/>
      <c r="K6" s="242" t="s">
        <v>35</v>
      </c>
      <c r="L6" s="243"/>
      <c r="M6" s="243"/>
      <c r="N6" s="244"/>
      <c r="O6" s="242" t="s">
        <v>36</v>
      </c>
      <c r="P6" s="243"/>
      <c r="Q6" s="243"/>
      <c r="R6" s="244"/>
      <c r="S6" s="237" t="s">
        <v>71</v>
      </c>
      <c r="T6" s="231"/>
      <c r="U6" s="231"/>
      <c r="V6" s="241"/>
      <c r="X6" s="245" t="s">
        <v>82</v>
      </c>
      <c r="Y6" s="245"/>
      <c r="Z6" s="245"/>
      <c r="AA6" s="245"/>
      <c r="AC6" s="245" t="s">
        <v>87</v>
      </c>
      <c r="AD6" s="245"/>
      <c r="AE6" s="245"/>
      <c r="AF6" s="245"/>
      <c r="AH6" s="245" t="s">
        <v>89</v>
      </c>
      <c r="AI6" s="245"/>
      <c r="AJ6" s="245"/>
      <c r="AK6" s="245"/>
    </row>
    <row r="7" spans="1:37" ht="15" customHeight="1" x14ac:dyDescent="0.2">
      <c r="A7" s="225"/>
      <c r="B7" s="228"/>
      <c r="C7" s="36" t="s">
        <v>2</v>
      </c>
      <c r="D7" s="37" t="s">
        <v>3</v>
      </c>
      <c r="E7" s="37" t="s">
        <v>31</v>
      </c>
      <c r="F7" s="38" t="s">
        <v>4</v>
      </c>
      <c r="G7" s="36" t="s">
        <v>2</v>
      </c>
      <c r="H7" s="37" t="s">
        <v>3</v>
      </c>
      <c r="I7" s="37" t="s">
        <v>31</v>
      </c>
      <c r="J7" s="38" t="s">
        <v>4</v>
      </c>
      <c r="K7" s="36" t="s">
        <v>2</v>
      </c>
      <c r="L7" s="37" t="s">
        <v>3</v>
      </c>
      <c r="M7" s="37" t="s">
        <v>31</v>
      </c>
      <c r="N7" s="38" t="s">
        <v>4</v>
      </c>
      <c r="O7" s="36" t="s">
        <v>2</v>
      </c>
      <c r="P7" s="37" t="s">
        <v>3</v>
      </c>
      <c r="Q7" s="37" t="s">
        <v>31</v>
      </c>
      <c r="R7" s="38" t="s">
        <v>4</v>
      </c>
      <c r="S7" s="36" t="s">
        <v>2</v>
      </c>
      <c r="T7" s="37" t="s">
        <v>3</v>
      </c>
      <c r="U7" s="37" t="s">
        <v>31</v>
      </c>
      <c r="V7" s="53" t="s">
        <v>4</v>
      </c>
      <c r="W7" s="147"/>
      <c r="X7" s="143" t="s">
        <v>2</v>
      </c>
      <c r="Y7" s="143" t="s">
        <v>3</v>
      </c>
      <c r="Z7" s="143" t="s">
        <v>31</v>
      </c>
      <c r="AA7" s="143" t="s">
        <v>4</v>
      </c>
      <c r="AC7" s="143" t="s">
        <v>2</v>
      </c>
      <c r="AD7" s="143" t="s">
        <v>3</v>
      </c>
      <c r="AE7" s="143" t="s">
        <v>31</v>
      </c>
      <c r="AF7" s="143" t="s">
        <v>4</v>
      </c>
      <c r="AH7" s="143" t="s">
        <v>2</v>
      </c>
      <c r="AI7" s="143" t="s">
        <v>3</v>
      </c>
      <c r="AJ7" s="143" t="s">
        <v>31</v>
      </c>
      <c r="AK7" s="143" t="s">
        <v>4</v>
      </c>
    </row>
    <row r="8" spans="1:37" ht="15" customHeight="1" thickBot="1" x14ac:dyDescent="0.25">
      <c r="A8" s="226"/>
      <c r="B8" s="229"/>
      <c r="C8" s="39" t="s">
        <v>5</v>
      </c>
      <c r="D8" s="40" t="s">
        <v>5</v>
      </c>
      <c r="E8" s="40" t="s">
        <v>6</v>
      </c>
      <c r="F8" s="41" t="s">
        <v>47</v>
      </c>
      <c r="G8" s="39" t="s">
        <v>5</v>
      </c>
      <c r="H8" s="40" t="s">
        <v>5</v>
      </c>
      <c r="I8" s="40" t="s">
        <v>6</v>
      </c>
      <c r="J8" s="41" t="s">
        <v>47</v>
      </c>
      <c r="K8" s="39" t="s">
        <v>5</v>
      </c>
      <c r="L8" s="40" t="s">
        <v>5</v>
      </c>
      <c r="M8" s="40" t="s">
        <v>6</v>
      </c>
      <c r="N8" s="41" t="s">
        <v>47</v>
      </c>
      <c r="O8" s="39" t="s">
        <v>5</v>
      </c>
      <c r="P8" s="40" t="s">
        <v>5</v>
      </c>
      <c r="Q8" s="40" t="s">
        <v>6</v>
      </c>
      <c r="R8" s="41" t="s">
        <v>47</v>
      </c>
      <c r="S8" s="39" t="s">
        <v>5</v>
      </c>
      <c r="T8" s="40" t="s">
        <v>5</v>
      </c>
      <c r="U8" s="40" t="s">
        <v>6</v>
      </c>
      <c r="V8" s="54" t="s">
        <v>47</v>
      </c>
      <c r="X8" s="142" t="s">
        <v>79</v>
      </c>
      <c r="Y8" s="142" t="s">
        <v>79</v>
      </c>
      <c r="Z8" s="142" t="s">
        <v>80</v>
      </c>
      <c r="AA8" s="142" t="s">
        <v>56</v>
      </c>
      <c r="AC8" s="142" t="s">
        <v>79</v>
      </c>
      <c r="AD8" s="142" t="s">
        <v>79</v>
      </c>
      <c r="AE8" s="142" t="s">
        <v>80</v>
      </c>
      <c r="AF8" s="142" t="s">
        <v>56</v>
      </c>
      <c r="AH8" s="142" t="s">
        <v>79</v>
      </c>
      <c r="AI8" s="142" t="s">
        <v>79</v>
      </c>
      <c r="AJ8" s="142" t="s">
        <v>80</v>
      </c>
      <c r="AK8" s="142" t="s">
        <v>56</v>
      </c>
    </row>
    <row r="9" spans="1:37" ht="15" customHeight="1" thickTop="1" x14ac:dyDescent="0.2">
      <c r="A9" s="46">
        <v>1</v>
      </c>
      <c r="B9" s="43" t="s">
        <v>8</v>
      </c>
      <c r="C9" s="175"/>
      <c r="D9" s="176">
        <v>2</v>
      </c>
      <c r="E9" s="24">
        <f t="shared" ref="E9" si="0">F9/D9*10</f>
        <v>65</v>
      </c>
      <c r="F9" s="178">
        <v>13</v>
      </c>
      <c r="G9" s="174"/>
      <c r="H9" s="23">
        <v>1443</v>
      </c>
      <c r="I9" s="24">
        <f t="shared" ref="I9:I35" si="1">J9/H9*10</f>
        <v>83.2</v>
      </c>
      <c r="J9" s="28">
        <v>12005.76</v>
      </c>
      <c r="K9" s="175">
        <v>667</v>
      </c>
      <c r="L9" s="176">
        <v>685</v>
      </c>
      <c r="M9" s="24">
        <f t="shared" ref="M9:M35" si="2">N9/L9*10</f>
        <v>68.715328467153284</v>
      </c>
      <c r="N9" s="178">
        <v>4707</v>
      </c>
      <c r="O9" s="175">
        <v>1403</v>
      </c>
      <c r="P9" s="176"/>
      <c r="Q9" s="24" t="e">
        <f t="shared" ref="Q9:Q35" si="3">R9/P9*10</f>
        <v>#DIV/0!</v>
      </c>
      <c r="R9" s="178"/>
      <c r="S9" s="25"/>
      <c r="T9" s="26"/>
      <c r="U9" s="27" t="e">
        <f t="shared" ref="U9" si="4">V9/T9*10</f>
        <v>#DIV/0!</v>
      </c>
      <c r="V9" s="55"/>
      <c r="X9" s="31">
        <f>C9+G9+K9</f>
        <v>667</v>
      </c>
      <c r="Y9" s="31">
        <f t="shared" ref="Y9:AA9" si="5">D9+H9+L9</f>
        <v>2130</v>
      </c>
      <c r="Z9" s="139">
        <f>AA9/Y9*10</f>
        <v>78.524694835680762</v>
      </c>
      <c r="AA9" s="31">
        <f t="shared" si="5"/>
        <v>16725.760000000002</v>
      </c>
      <c r="AC9" s="31">
        <v>3002</v>
      </c>
      <c r="AD9" s="31">
        <v>176</v>
      </c>
      <c r="AE9" s="139">
        <f>AF9/AD9*10</f>
        <v>65.454545454545453</v>
      </c>
      <c r="AF9" s="31">
        <v>1152</v>
      </c>
      <c r="AH9" s="31">
        <f>X9+AC9</f>
        <v>3669</v>
      </c>
      <c r="AI9" s="31">
        <f t="shared" ref="AI9:AK9" si="6">Y9+AD9</f>
        <v>2306</v>
      </c>
      <c r="AJ9" s="139">
        <f>AK9/AI9*10</f>
        <v>77.527146574154386</v>
      </c>
      <c r="AK9" s="31">
        <f t="shared" si="6"/>
        <v>17877.760000000002</v>
      </c>
    </row>
    <row r="10" spans="1:37" ht="15" customHeight="1" x14ac:dyDescent="0.2">
      <c r="A10" s="46">
        <v>2</v>
      </c>
      <c r="B10" s="43" t="s">
        <v>9</v>
      </c>
      <c r="C10" s="175">
        <v>1698</v>
      </c>
      <c r="D10" s="176">
        <v>0</v>
      </c>
      <c r="E10" s="24">
        <v>0</v>
      </c>
      <c r="F10" s="178">
        <f t="shared" ref="F10:F34" si="7">D10*E10/10</f>
        <v>0</v>
      </c>
      <c r="G10" s="174">
        <v>215</v>
      </c>
      <c r="H10" s="23">
        <v>5</v>
      </c>
      <c r="I10" s="24">
        <f t="shared" si="1"/>
        <v>66.06</v>
      </c>
      <c r="J10" s="28">
        <v>33.03</v>
      </c>
      <c r="K10" s="175"/>
      <c r="L10" s="176">
        <v>152</v>
      </c>
      <c r="M10" s="24">
        <f t="shared" si="2"/>
        <v>69.276315789473685</v>
      </c>
      <c r="N10" s="178">
        <v>1053</v>
      </c>
      <c r="O10" s="175">
        <v>61</v>
      </c>
      <c r="P10" s="176">
        <v>1854</v>
      </c>
      <c r="Q10" s="24">
        <f t="shared" si="3"/>
        <v>67.900000000000006</v>
      </c>
      <c r="R10" s="178">
        <v>12588.66</v>
      </c>
      <c r="S10" s="25"/>
      <c r="T10" s="26"/>
      <c r="U10" s="27" t="e">
        <f t="shared" ref="U10:U35" si="8">V10/T10*10</f>
        <v>#DIV/0!</v>
      </c>
      <c r="V10" s="55"/>
      <c r="X10" s="31">
        <f t="shared" ref="X10:X33" si="9">C10+G10+K10</f>
        <v>1913</v>
      </c>
      <c r="Y10" s="31">
        <f t="shared" ref="Y10:Y33" si="10">D10+H10+L10</f>
        <v>157</v>
      </c>
      <c r="Z10" s="139">
        <f t="shared" ref="Z10:Z36" si="11">AA10/Y10*10</f>
        <v>69.173885350318471</v>
      </c>
      <c r="AA10" s="31">
        <f t="shared" ref="AA10:AA33" si="12">F10+J10+N10</f>
        <v>1086.03</v>
      </c>
      <c r="AC10" s="31">
        <v>3284</v>
      </c>
      <c r="AD10" s="31">
        <v>0</v>
      </c>
      <c r="AE10" s="139" t="e">
        <f t="shared" ref="AE10:AE34" si="13">AF10/AD10*10</f>
        <v>#DIV/0!</v>
      </c>
      <c r="AF10" s="31">
        <v>0</v>
      </c>
      <c r="AH10" s="31">
        <f t="shared" ref="AH10:AH33" si="14">X10+AC10</f>
        <v>5197</v>
      </c>
      <c r="AI10" s="31">
        <f t="shared" ref="AI10:AI33" si="15">Y10+AD10</f>
        <v>157</v>
      </c>
      <c r="AJ10" s="139">
        <f t="shared" ref="AJ10:AJ36" si="16">AK10/AI10*10</f>
        <v>69.173885350318471</v>
      </c>
      <c r="AK10" s="31">
        <f t="shared" ref="AK10:AK33" si="17">AA10+AF10</f>
        <v>1086.03</v>
      </c>
    </row>
    <row r="11" spans="1:37" ht="15" customHeight="1" x14ac:dyDescent="0.2">
      <c r="A11" s="46">
        <v>3</v>
      </c>
      <c r="B11" s="43" t="s">
        <v>69</v>
      </c>
      <c r="C11" s="175">
        <v>65</v>
      </c>
      <c r="D11" s="176">
        <v>10</v>
      </c>
      <c r="E11" s="24">
        <f t="shared" ref="E11:E15" si="18">F11/D11*10</f>
        <v>66</v>
      </c>
      <c r="F11" s="178">
        <v>66</v>
      </c>
      <c r="G11" s="174">
        <v>25</v>
      </c>
      <c r="H11" s="23">
        <v>1697</v>
      </c>
      <c r="I11" s="24">
        <f t="shared" si="1"/>
        <v>67</v>
      </c>
      <c r="J11" s="28">
        <v>11369.9</v>
      </c>
      <c r="K11" s="175">
        <v>493</v>
      </c>
      <c r="L11" s="176">
        <v>1114</v>
      </c>
      <c r="M11" s="24">
        <f t="shared" si="2"/>
        <v>67.998204667863561</v>
      </c>
      <c r="N11" s="178">
        <v>7575</v>
      </c>
      <c r="O11" s="175">
        <v>1755</v>
      </c>
      <c r="P11" s="176">
        <v>65</v>
      </c>
      <c r="Q11" s="24">
        <f t="shared" si="3"/>
        <v>65</v>
      </c>
      <c r="R11" s="178">
        <v>422.5</v>
      </c>
      <c r="S11" s="25"/>
      <c r="T11" s="26"/>
      <c r="U11" s="27" t="e">
        <f t="shared" si="8"/>
        <v>#DIV/0!</v>
      </c>
      <c r="V11" s="55"/>
      <c r="X11" s="31">
        <f t="shared" si="9"/>
        <v>583</v>
      </c>
      <c r="Y11" s="31">
        <f t="shared" si="10"/>
        <v>2821</v>
      </c>
      <c r="Z11" s="139">
        <f t="shared" si="11"/>
        <v>67.390641616448079</v>
      </c>
      <c r="AA11" s="31">
        <f t="shared" si="12"/>
        <v>19010.900000000001</v>
      </c>
      <c r="AC11" s="31">
        <v>2856</v>
      </c>
      <c r="AD11" s="31">
        <v>848</v>
      </c>
      <c r="AE11" s="139">
        <f t="shared" si="13"/>
        <v>62.511792452830193</v>
      </c>
      <c r="AF11" s="31">
        <v>5301</v>
      </c>
      <c r="AH11" s="31">
        <f t="shared" si="14"/>
        <v>3439</v>
      </c>
      <c r="AI11" s="31">
        <f t="shared" si="15"/>
        <v>3669</v>
      </c>
      <c r="AJ11" s="139">
        <f t="shared" si="16"/>
        <v>66.263014445352965</v>
      </c>
      <c r="AK11" s="31">
        <f t="shared" si="17"/>
        <v>24311.9</v>
      </c>
    </row>
    <row r="12" spans="1:37" ht="15" customHeight="1" x14ac:dyDescent="0.2">
      <c r="A12" s="46">
        <v>4</v>
      </c>
      <c r="B12" s="43" t="s">
        <v>10</v>
      </c>
      <c r="C12" s="175">
        <v>126</v>
      </c>
      <c r="D12" s="176">
        <v>65</v>
      </c>
      <c r="E12" s="24">
        <f t="shared" si="18"/>
        <v>61.53846153846154</v>
      </c>
      <c r="F12" s="178">
        <v>400</v>
      </c>
      <c r="G12" s="174">
        <v>44</v>
      </c>
      <c r="H12" s="23">
        <v>350</v>
      </c>
      <c r="I12" s="24">
        <f t="shared" si="1"/>
        <v>62.25</v>
      </c>
      <c r="J12" s="28">
        <v>2178.75</v>
      </c>
      <c r="K12" s="175">
        <v>110</v>
      </c>
      <c r="L12" s="176">
        <v>432</v>
      </c>
      <c r="M12" s="24">
        <f t="shared" si="2"/>
        <v>61.990740740740748</v>
      </c>
      <c r="N12" s="178">
        <v>2678</v>
      </c>
      <c r="O12" s="175">
        <v>481</v>
      </c>
      <c r="P12" s="176">
        <v>126</v>
      </c>
      <c r="Q12" s="24">
        <f t="shared" si="3"/>
        <v>62.07</v>
      </c>
      <c r="R12" s="178">
        <v>782.08199999999999</v>
      </c>
      <c r="S12" s="25"/>
      <c r="T12" s="26"/>
      <c r="U12" s="27" t="e">
        <f t="shared" si="8"/>
        <v>#DIV/0!</v>
      </c>
      <c r="V12" s="55"/>
      <c r="X12" s="31">
        <f t="shared" ref="X12:Y15" si="19">C12+G12+K12</f>
        <v>280</v>
      </c>
      <c r="Y12" s="31">
        <f t="shared" si="19"/>
        <v>847</v>
      </c>
      <c r="Z12" s="139">
        <f t="shared" si="11"/>
        <v>62.063164108618658</v>
      </c>
      <c r="AA12" s="31">
        <f>F12+J12+N12</f>
        <v>5256.75</v>
      </c>
      <c r="AC12" s="31">
        <v>975</v>
      </c>
      <c r="AD12" s="31">
        <v>697</v>
      </c>
      <c r="AE12" s="139">
        <f t="shared" si="13"/>
        <v>60.903873744619801</v>
      </c>
      <c r="AF12" s="31">
        <v>4245</v>
      </c>
      <c r="AH12" s="31">
        <f t="shared" si="14"/>
        <v>1255</v>
      </c>
      <c r="AI12" s="31">
        <f t="shared" si="15"/>
        <v>1544</v>
      </c>
      <c r="AJ12" s="139">
        <f t="shared" si="16"/>
        <v>61.539831606217618</v>
      </c>
      <c r="AK12" s="31">
        <f t="shared" si="17"/>
        <v>9501.75</v>
      </c>
    </row>
    <row r="13" spans="1:37" ht="15" customHeight="1" x14ac:dyDescent="0.2">
      <c r="A13" s="46">
        <v>5</v>
      </c>
      <c r="B13" s="43" t="s">
        <v>29</v>
      </c>
      <c r="C13" s="175">
        <v>40</v>
      </c>
      <c r="D13" s="176">
        <v>10</v>
      </c>
      <c r="E13" s="24">
        <f t="shared" si="18"/>
        <v>65</v>
      </c>
      <c r="F13" s="178">
        <v>65</v>
      </c>
      <c r="G13" s="174"/>
      <c r="H13" s="23">
        <v>200</v>
      </c>
      <c r="I13" s="24">
        <f t="shared" si="1"/>
        <v>68</v>
      </c>
      <c r="J13" s="28">
        <v>1360</v>
      </c>
      <c r="K13" s="175"/>
      <c r="L13" s="176">
        <v>144</v>
      </c>
      <c r="M13" s="24">
        <f t="shared" si="2"/>
        <v>67.986111111111114</v>
      </c>
      <c r="N13" s="178">
        <v>979</v>
      </c>
      <c r="O13" s="175">
        <v>188</v>
      </c>
      <c r="P13" s="176">
        <v>39</v>
      </c>
      <c r="Q13" s="24">
        <f t="shared" si="3"/>
        <v>64.615384615384613</v>
      </c>
      <c r="R13" s="178">
        <v>252</v>
      </c>
      <c r="S13" s="25"/>
      <c r="T13" s="26"/>
      <c r="U13" s="27" t="e">
        <f t="shared" si="8"/>
        <v>#DIV/0!</v>
      </c>
      <c r="V13" s="55"/>
      <c r="X13" s="31">
        <f t="shared" si="19"/>
        <v>40</v>
      </c>
      <c r="Y13" s="31">
        <f t="shared" si="19"/>
        <v>354</v>
      </c>
      <c r="Z13" s="139">
        <f t="shared" si="11"/>
        <v>67.909604519774007</v>
      </c>
      <c r="AA13" s="31">
        <f>F13+J13+N13</f>
        <v>2404</v>
      </c>
      <c r="AC13" s="31">
        <v>164</v>
      </c>
      <c r="AD13" s="31">
        <v>183</v>
      </c>
      <c r="AE13" s="139">
        <f t="shared" si="13"/>
        <v>60.491803278688529</v>
      </c>
      <c r="AF13" s="31">
        <v>1107</v>
      </c>
      <c r="AH13" s="31">
        <f t="shared" si="14"/>
        <v>204</v>
      </c>
      <c r="AI13" s="31">
        <f t="shared" si="15"/>
        <v>537</v>
      </c>
      <c r="AJ13" s="139">
        <f t="shared" si="16"/>
        <v>65.381750465549345</v>
      </c>
      <c r="AK13" s="31">
        <f t="shared" si="17"/>
        <v>3511</v>
      </c>
    </row>
    <row r="14" spans="1:37" ht="15" customHeight="1" x14ac:dyDescent="0.2">
      <c r="A14" s="46">
        <v>6</v>
      </c>
      <c r="B14" s="43" t="s">
        <v>30</v>
      </c>
      <c r="C14" s="175">
        <v>10</v>
      </c>
      <c r="D14" s="176">
        <v>30</v>
      </c>
      <c r="E14" s="24">
        <f t="shared" si="18"/>
        <v>67.666666666666671</v>
      </c>
      <c r="F14" s="178">
        <v>203</v>
      </c>
      <c r="G14" s="174">
        <v>2</v>
      </c>
      <c r="H14" s="23">
        <v>603</v>
      </c>
      <c r="I14" s="24">
        <f t="shared" si="1"/>
        <v>69</v>
      </c>
      <c r="J14" s="28">
        <v>4160.7</v>
      </c>
      <c r="K14" s="175">
        <v>112</v>
      </c>
      <c r="L14" s="176">
        <v>353</v>
      </c>
      <c r="M14" s="24">
        <f t="shared" si="2"/>
        <v>67.223796033994333</v>
      </c>
      <c r="N14" s="178">
        <v>2373</v>
      </c>
      <c r="O14" s="175">
        <v>666</v>
      </c>
      <c r="P14" s="176">
        <v>2</v>
      </c>
      <c r="Q14" s="24">
        <f t="shared" si="3"/>
        <v>60.069999999999993</v>
      </c>
      <c r="R14" s="178">
        <v>12.013999999999999</v>
      </c>
      <c r="S14" s="25"/>
      <c r="T14" s="26"/>
      <c r="U14" s="27" t="e">
        <f t="shared" si="8"/>
        <v>#DIV/0!</v>
      </c>
      <c r="V14" s="55"/>
      <c r="X14" s="31">
        <f t="shared" si="19"/>
        <v>124</v>
      </c>
      <c r="Y14" s="31">
        <f t="shared" si="19"/>
        <v>986</v>
      </c>
      <c r="Z14" s="139">
        <f t="shared" si="11"/>
        <v>68.323529411764696</v>
      </c>
      <c r="AA14" s="31">
        <f>F14+J14+N14</f>
        <v>6736.7</v>
      </c>
      <c r="AC14" s="31">
        <v>639</v>
      </c>
      <c r="AD14" s="31">
        <v>240</v>
      </c>
      <c r="AE14" s="139">
        <f t="shared" si="13"/>
        <v>68.208333333333343</v>
      </c>
      <c r="AF14" s="31">
        <v>1637</v>
      </c>
      <c r="AH14" s="31">
        <f t="shared" si="14"/>
        <v>763</v>
      </c>
      <c r="AI14" s="31">
        <f t="shared" si="15"/>
        <v>1226</v>
      </c>
      <c r="AJ14" s="139">
        <f t="shared" si="16"/>
        <v>68.300978792822193</v>
      </c>
      <c r="AK14" s="31">
        <f t="shared" si="17"/>
        <v>8373.7000000000007</v>
      </c>
    </row>
    <row r="15" spans="1:37" ht="15" customHeight="1" x14ac:dyDescent="0.2">
      <c r="A15" s="46">
        <v>7</v>
      </c>
      <c r="B15" s="43" t="s">
        <v>11</v>
      </c>
      <c r="C15" s="175">
        <v>126</v>
      </c>
      <c r="D15" s="176">
        <v>44</v>
      </c>
      <c r="E15" s="24">
        <f t="shared" si="18"/>
        <v>59.090909090909093</v>
      </c>
      <c r="F15" s="178">
        <v>260</v>
      </c>
      <c r="G15" s="174"/>
      <c r="H15" s="23">
        <v>666</v>
      </c>
      <c r="I15" s="24">
        <f t="shared" si="1"/>
        <v>68.81</v>
      </c>
      <c r="J15" s="28">
        <v>4582.7460000000001</v>
      </c>
      <c r="K15" s="175">
        <v>25</v>
      </c>
      <c r="L15" s="176">
        <v>694</v>
      </c>
      <c r="M15" s="24">
        <f t="shared" si="2"/>
        <v>63.645533141210379</v>
      </c>
      <c r="N15" s="178">
        <v>4417</v>
      </c>
      <c r="O15" s="175">
        <v>544</v>
      </c>
      <c r="P15" s="176">
        <v>35</v>
      </c>
      <c r="Q15" s="24">
        <f t="shared" si="3"/>
        <v>68.599999999999994</v>
      </c>
      <c r="R15" s="178">
        <v>240.1</v>
      </c>
      <c r="S15" s="25"/>
      <c r="T15" s="26"/>
      <c r="U15" s="27" t="e">
        <f t="shared" si="8"/>
        <v>#DIV/0!</v>
      </c>
      <c r="V15" s="55"/>
      <c r="X15" s="31">
        <f t="shared" si="19"/>
        <v>151</v>
      </c>
      <c r="Y15" s="31">
        <f t="shared" si="19"/>
        <v>1404</v>
      </c>
      <c r="Z15" s="139">
        <f t="shared" si="11"/>
        <v>65.952606837606837</v>
      </c>
      <c r="AA15" s="31">
        <f>F15+J15+N15</f>
        <v>9259.7459999999992</v>
      </c>
      <c r="AC15" s="31">
        <v>1043</v>
      </c>
      <c r="AD15" s="31">
        <v>695</v>
      </c>
      <c r="AE15" s="139">
        <f t="shared" si="13"/>
        <v>62.02877697841727</v>
      </c>
      <c r="AF15" s="31">
        <v>4311</v>
      </c>
      <c r="AH15" s="31">
        <f t="shared" si="14"/>
        <v>1194</v>
      </c>
      <c r="AI15" s="31">
        <f t="shared" si="15"/>
        <v>2099</v>
      </c>
      <c r="AJ15" s="139">
        <f t="shared" si="16"/>
        <v>64.653387327298702</v>
      </c>
      <c r="AK15" s="31">
        <f t="shared" si="17"/>
        <v>13570.745999999999</v>
      </c>
    </row>
    <row r="16" spans="1:37" ht="15" customHeight="1" x14ac:dyDescent="0.2">
      <c r="A16" s="46">
        <v>8</v>
      </c>
      <c r="B16" s="43" t="s">
        <v>12</v>
      </c>
      <c r="C16" s="175"/>
      <c r="D16" s="176"/>
      <c r="E16" s="177"/>
      <c r="F16" s="178">
        <f t="shared" si="7"/>
        <v>0</v>
      </c>
      <c r="G16" s="174"/>
      <c r="H16" s="23">
        <v>79</v>
      </c>
      <c r="I16" s="24">
        <f t="shared" si="1"/>
        <v>63.11999999999999</v>
      </c>
      <c r="J16" s="28">
        <v>498.64799999999997</v>
      </c>
      <c r="K16" s="175">
        <v>18</v>
      </c>
      <c r="L16" s="176">
        <v>1102</v>
      </c>
      <c r="M16" s="24">
        <f t="shared" si="2"/>
        <v>63.00362976406533</v>
      </c>
      <c r="N16" s="178">
        <v>6943</v>
      </c>
      <c r="O16" s="175">
        <v>823</v>
      </c>
      <c r="P16" s="176">
        <v>322</v>
      </c>
      <c r="Q16" s="24">
        <f t="shared" si="3"/>
        <v>62.85</v>
      </c>
      <c r="R16" s="178">
        <v>2023.77</v>
      </c>
      <c r="S16" s="25"/>
      <c r="T16" s="26"/>
      <c r="U16" s="27" t="e">
        <f t="shared" si="8"/>
        <v>#DIV/0!</v>
      </c>
      <c r="V16" s="55"/>
      <c r="X16" s="31">
        <f t="shared" si="9"/>
        <v>18</v>
      </c>
      <c r="Y16" s="31">
        <f t="shared" si="10"/>
        <v>1181</v>
      </c>
      <c r="Z16" s="139">
        <f t="shared" si="11"/>
        <v>63.011414055884842</v>
      </c>
      <c r="AA16" s="31">
        <f t="shared" si="12"/>
        <v>7441.6480000000001</v>
      </c>
      <c r="AC16" s="31">
        <v>1511</v>
      </c>
      <c r="AD16" s="31">
        <v>62</v>
      </c>
      <c r="AE16" s="139">
        <f t="shared" si="13"/>
        <v>60</v>
      </c>
      <c r="AF16" s="31">
        <v>372</v>
      </c>
      <c r="AH16" s="31">
        <f t="shared" si="14"/>
        <v>1529</v>
      </c>
      <c r="AI16" s="31">
        <f t="shared" si="15"/>
        <v>1243</v>
      </c>
      <c r="AJ16" s="139">
        <f t="shared" si="16"/>
        <v>62.861206757843924</v>
      </c>
      <c r="AK16" s="31">
        <f t="shared" si="17"/>
        <v>7813.6480000000001</v>
      </c>
    </row>
    <row r="17" spans="1:37" ht="15" customHeight="1" x14ac:dyDescent="0.2">
      <c r="A17" s="46">
        <v>9</v>
      </c>
      <c r="B17" s="43" t="s">
        <v>13</v>
      </c>
      <c r="C17" s="175">
        <v>319</v>
      </c>
      <c r="D17" s="176">
        <v>20</v>
      </c>
      <c r="E17" s="24">
        <f t="shared" ref="E17:E20" si="20">F17/D17*10</f>
        <v>67</v>
      </c>
      <c r="F17" s="178">
        <v>134</v>
      </c>
      <c r="G17" s="174"/>
      <c r="H17" s="23">
        <v>669</v>
      </c>
      <c r="I17" s="24">
        <f t="shared" si="1"/>
        <v>68.804185351270547</v>
      </c>
      <c r="J17" s="28">
        <v>4603</v>
      </c>
      <c r="K17" s="175">
        <v>208</v>
      </c>
      <c r="L17" s="176">
        <v>664</v>
      </c>
      <c r="M17" s="24">
        <f t="shared" si="2"/>
        <v>68.810240963855421</v>
      </c>
      <c r="N17" s="178">
        <v>4569</v>
      </c>
      <c r="O17" s="175">
        <v>965</v>
      </c>
      <c r="P17" s="176">
        <v>485</v>
      </c>
      <c r="Q17" s="24">
        <f t="shared" si="3"/>
        <v>66.80412371134021</v>
      </c>
      <c r="R17" s="178">
        <v>3240</v>
      </c>
      <c r="S17" s="25"/>
      <c r="T17" s="26"/>
      <c r="U17" s="27" t="e">
        <f t="shared" si="8"/>
        <v>#DIV/0!</v>
      </c>
      <c r="V17" s="55"/>
      <c r="X17" s="31">
        <f t="shared" si="9"/>
        <v>527</v>
      </c>
      <c r="Y17" s="31">
        <f t="shared" si="10"/>
        <v>1353</v>
      </c>
      <c r="Z17" s="139">
        <f t="shared" si="11"/>
        <v>68.780487804878049</v>
      </c>
      <c r="AA17" s="31">
        <f t="shared" si="12"/>
        <v>9306</v>
      </c>
      <c r="AC17" s="31">
        <v>1235</v>
      </c>
      <c r="AD17" s="31">
        <v>834</v>
      </c>
      <c r="AE17" s="139">
        <f t="shared" si="13"/>
        <v>61.834532374100718</v>
      </c>
      <c r="AF17" s="31">
        <v>5157</v>
      </c>
      <c r="AH17" s="31">
        <f t="shared" si="14"/>
        <v>1762</v>
      </c>
      <c r="AI17" s="31">
        <f t="shared" si="15"/>
        <v>2187</v>
      </c>
      <c r="AJ17" s="139">
        <f t="shared" si="16"/>
        <v>66.13168724279835</v>
      </c>
      <c r="AK17" s="31">
        <f t="shared" si="17"/>
        <v>14463</v>
      </c>
    </row>
    <row r="18" spans="1:37" ht="15" customHeight="1" x14ac:dyDescent="0.2">
      <c r="A18" s="46">
        <v>10</v>
      </c>
      <c r="B18" s="43" t="s">
        <v>14</v>
      </c>
      <c r="C18" s="175">
        <v>182</v>
      </c>
      <c r="D18" s="176">
        <v>196</v>
      </c>
      <c r="E18" s="24">
        <f t="shared" si="20"/>
        <v>63.979591836734699</v>
      </c>
      <c r="F18" s="178">
        <v>1254</v>
      </c>
      <c r="G18" s="174">
        <v>62</v>
      </c>
      <c r="H18" s="23">
        <v>808</v>
      </c>
      <c r="I18" s="24">
        <f t="shared" si="1"/>
        <v>64.2</v>
      </c>
      <c r="J18" s="28">
        <v>5187.3600000000006</v>
      </c>
      <c r="K18" s="175">
        <v>535</v>
      </c>
      <c r="L18" s="176">
        <v>184</v>
      </c>
      <c r="M18" s="24">
        <f t="shared" si="2"/>
        <v>63.913043478260867</v>
      </c>
      <c r="N18" s="178">
        <v>1176</v>
      </c>
      <c r="O18" s="175">
        <v>499</v>
      </c>
      <c r="P18" s="176">
        <v>67</v>
      </c>
      <c r="Q18" s="24">
        <f t="shared" si="3"/>
        <v>64.400000000000006</v>
      </c>
      <c r="R18" s="178">
        <v>431.48</v>
      </c>
      <c r="S18" s="25"/>
      <c r="T18" s="26"/>
      <c r="U18" s="27" t="e">
        <f t="shared" si="8"/>
        <v>#DIV/0!</v>
      </c>
      <c r="V18" s="55"/>
      <c r="X18" s="31">
        <f t="shared" si="9"/>
        <v>779</v>
      </c>
      <c r="Y18" s="31">
        <f t="shared" si="10"/>
        <v>1188</v>
      </c>
      <c r="Z18" s="139">
        <f t="shared" si="11"/>
        <v>64.119191919191934</v>
      </c>
      <c r="AA18" s="31">
        <f t="shared" si="12"/>
        <v>7617.3600000000006</v>
      </c>
      <c r="AC18" s="31">
        <v>1278</v>
      </c>
      <c r="AD18" s="31">
        <v>513</v>
      </c>
      <c r="AE18" s="139">
        <f t="shared" si="13"/>
        <v>62.007797270955166</v>
      </c>
      <c r="AF18" s="31">
        <v>3181</v>
      </c>
      <c r="AH18" s="31">
        <f t="shared" si="14"/>
        <v>2057</v>
      </c>
      <c r="AI18" s="31">
        <f t="shared" si="15"/>
        <v>1701</v>
      </c>
      <c r="AJ18" s="139">
        <f t="shared" si="16"/>
        <v>63.482422104644336</v>
      </c>
      <c r="AK18" s="31">
        <f t="shared" si="17"/>
        <v>10798.36</v>
      </c>
    </row>
    <row r="19" spans="1:37" ht="15" customHeight="1" x14ac:dyDescent="0.2">
      <c r="A19" s="46">
        <v>11</v>
      </c>
      <c r="B19" s="43" t="s">
        <v>15</v>
      </c>
      <c r="C19" s="175"/>
      <c r="D19" s="176">
        <v>72</v>
      </c>
      <c r="E19" s="24">
        <f t="shared" si="20"/>
        <v>63.055555555555557</v>
      </c>
      <c r="F19" s="178">
        <v>454</v>
      </c>
      <c r="G19" s="174"/>
      <c r="H19" s="23">
        <v>197</v>
      </c>
      <c r="I19" s="24">
        <f t="shared" si="1"/>
        <v>60.3</v>
      </c>
      <c r="J19" s="28">
        <v>1187.9099999999999</v>
      </c>
      <c r="K19" s="175">
        <v>100</v>
      </c>
      <c r="L19" s="176">
        <v>262</v>
      </c>
      <c r="M19" s="24">
        <f t="shared" si="2"/>
        <v>60.305343511450374</v>
      </c>
      <c r="N19" s="178">
        <v>1580</v>
      </c>
      <c r="O19" s="175">
        <v>312</v>
      </c>
      <c r="P19" s="176">
        <v>226</v>
      </c>
      <c r="Q19" s="24">
        <f t="shared" si="3"/>
        <v>60.300000000000004</v>
      </c>
      <c r="R19" s="178">
        <v>1362.78</v>
      </c>
      <c r="S19" s="25"/>
      <c r="T19" s="26"/>
      <c r="U19" s="27" t="e">
        <f t="shared" si="8"/>
        <v>#DIV/0!</v>
      </c>
      <c r="V19" s="55"/>
      <c r="X19" s="31">
        <f t="shared" si="9"/>
        <v>100</v>
      </c>
      <c r="Y19" s="31">
        <f t="shared" si="10"/>
        <v>531</v>
      </c>
      <c r="Z19" s="139">
        <f t="shared" si="11"/>
        <v>60.67627118644068</v>
      </c>
      <c r="AA19" s="31">
        <f t="shared" si="12"/>
        <v>3221.91</v>
      </c>
      <c r="AC19" s="31">
        <v>706</v>
      </c>
      <c r="AD19" s="31">
        <v>624</v>
      </c>
      <c r="AE19" s="139">
        <f t="shared" si="13"/>
        <v>65</v>
      </c>
      <c r="AF19" s="31">
        <v>4056</v>
      </c>
      <c r="AH19" s="31">
        <f t="shared" si="14"/>
        <v>806</v>
      </c>
      <c r="AI19" s="31">
        <f t="shared" si="15"/>
        <v>1155</v>
      </c>
      <c r="AJ19" s="139">
        <f t="shared" si="16"/>
        <v>63.012207792207789</v>
      </c>
      <c r="AK19" s="31">
        <f t="shared" si="17"/>
        <v>7277.91</v>
      </c>
    </row>
    <row r="20" spans="1:37" ht="15" customHeight="1" x14ac:dyDescent="0.2">
      <c r="A20" s="46">
        <v>12</v>
      </c>
      <c r="B20" s="43" t="s">
        <v>16</v>
      </c>
      <c r="C20" s="175"/>
      <c r="D20" s="176">
        <v>11</v>
      </c>
      <c r="E20" s="24">
        <f t="shared" si="20"/>
        <v>61.818181818181813</v>
      </c>
      <c r="F20" s="178">
        <v>68</v>
      </c>
      <c r="G20" s="174"/>
      <c r="H20" s="23">
        <v>725</v>
      </c>
      <c r="I20" s="24">
        <f t="shared" si="1"/>
        <v>66.62</v>
      </c>
      <c r="J20" s="28">
        <v>4829.95</v>
      </c>
      <c r="K20" s="175">
        <v>272</v>
      </c>
      <c r="L20" s="176">
        <v>79</v>
      </c>
      <c r="M20" s="24">
        <f t="shared" si="2"/>
        <v>64.430379746835442</v>
      </c>
      <c r="N20" s="178">
        <v>509</v>
      </c>
      <c r="O20" s="175">
        <v>464</v>
      </c>
      <c r="P20" s="176"/>
      <c r="Q20" s="24" t="e">
        <f t="shared" si="3"/>
        <v>#DIV/0!</v>
      </c>
      <c r="R20" s="178"/>
      <c r="S20" s="25"/>
      <c r="T20" s="26"/>
      <c r="U20" s="27" t="e">
        <f t="shared" si="8"/>
        <v>#DIV/0!</v>
      </c>
      <c r="V20" s="55"/>
      <c r="X20" s="31">
        <f t="shared" si="9"/>
        <v>272</v>
      </c>
      <c r="Y20" s="31">
        <f t="shared" si="10"/>
        <v>815</v>
      </c>
      <c r="Z20" s="139">
        <f t="shared" si="11"/>
        <v>66.342944785276075</v>
      </c>
      <c r="AA20" s="31">
        <f t="shared" si="12"/>
        <v>5406.95</v>
      </c>
      <c r="AC20" s="31">
        <v>793</v>
      </c>
      <c r="AD20" s="31">
        <v>358</v>
      </c>
      <c r="AE20" s="139">
        <f t="shared" si="13"/>
        <v>66.620111731843565</v>
      </c>
      <c r="AF20" s="31">
        <v>2385</v>
      </c>
      <c r="AH20" s="31">
        <f t="shared" si="14"/>
        <v>1065</v>
      </c>
      <c r="AI20" s="31">
        <f t="shared" si="15"/>
        <v>1173</v>
      </c>
      <c r="AJ20" s="139">
        <f t="shared" si="16"/>
        <v>66.427536231884062</v>
      </c>
      <c r="AK20" s="31">
        <f t="shared" si="17"/>
        <v>7791.95</v>
      </c>
    </row>
    <row r="21" spans="1:37" ht="15" customHeight="1" x14ac:dyDescent="0.2">
      <c r="A21" s="46">
        <v>13</v>
      </c>
      <c r="B21" s="43" t="s">
        <v>17</v>
      </c>
      <c r="C21" s="175"/>
      <c r="D21" s="176"/>
      <c r="E21" s="24" t="e">
        <f t="shared" ref="E21:E29" si="21">F21/D21*10</f>
        <v>#DIV/0!</v>
      </c>
      <c r="F21" s="178"/>
      <c r="G21" s="174"/>
      <c r="H21" s="23">
        <v>245</v>
      </c>
      <c r="I21" s="24">
        <f t="shared" si="1"/>
        <v>63.4</v>
      </c>
      <c r="J21" s="28">
        <v>1553.3</v>
      </c>
      <c r="K21" s="175">
        <v>93</v>
      </c>
      <c r="L21" s="176">
        <v>519</v>
      </c>
      <c r="M21" s="24">
        <f t="shared" si="2"/>
        <v>63.102119460500965</v>
      </c>
      <c r="N21" s="178">
        <v>3275</v>
      </c>
      <c r="O21" s="175">
        <v>654</v>
      </c>
      <c r="P21" s="176">
        <v>10</v>
      </c>
      <c r="Q21" s="24">
        <f t="shared" si="3"/>
        <v>61.4</v>
      </c>
      <c r="R21" s="178">
        <v>61.4</v>
      </c>
      <c r="S21" s="25"/>
      <c r="T21" s="26"/>
      <c r="U21" s="27" t="e">
        <f t="shared" si="8"/>
        <v>#DIV/0!</v>
      </c>
      <c r="V21" s="55"/>
      <c r="X21" s="31">
        <f t="shared" si="9"/>
        <v>93</v>
      </c>
      <c r="Y21" s="31">
        <f t="shared" si="10"/>
        <v>764</v>
      </c>
      <c r="Z21" s="139">
        <f t="shared" si="11"/>
        <v>63.197643979057588</v>
      </c>
      <c r="AA21" s="31">
        <f t="shared" si="12"/>
        <v>4828.3</v>
      </c>
      <c r="AC21" s="31">
        <v>613</v>
      </c>
      <c r="AD21" s="31">
        <v>678</v>
      </c>
      <c r="AE21" s="139">
        <f t="shared" si="13"/>
        <v>65.899705014749259</v>
      </c>
      <c r="AF21" s="31">
        <v>4468</v>
      </c>
      <c r="AH21" s="31">
        <f t="shared" si="14"/>
        <v>706</v>
      </c>
      <c r="AI21" s="31">
        <f t="shared" si="15"/>
        <v>1442</v>
      </c>
      <c r="AJ21" s="139">
        <f t="shared" si="16"/>
        <v>64.468099861303742</v>
      </c>
      <c r="AK21" s="31">
        <f t="shared" si="17"/>
        <v>9296.2999999999993</v>
      </c>
    </row>
    <row r="22" spans="1:37" ht="15" customHeight="1" x14ac:dyDescent="0.2">
      <c r="A22" s="46">
        <v>14</v>
      </c>
      <c r="B22" s="43" t="s">
        <v>18</v>
      </c>
      <c r="C22" s="175"/>
      <c r="D22" s="176">
        <v>144</v>
      </c>
      <c r="E22" s="24">
        <f t="shared" si="21"/>
        <v>62.638888888888893</v>
      </c>
      <c r="F22" s="178">
        <v>902</v>
      </c>
      <c r="G22" s="174">
        <v>182</v>
      </c>
      <c r="H22" s="23">
        <v>425</v>
      </c>
      <c r="I22" s="24">
        <f t="shared" si="1"/>
        <v>62.5</v>
      </c>
      <c r="J22" s="28">
        <v>2656.25</v>
      </c>
      <c r="K22" s="175">
        <v>140</v>
      </c>
      <c r="L22" s="176">
        <v>527</v>
      </c>
      <c r="M22" s="24">
        <f t="shared" si="2"/>
        <v>62.998102466793171</v>
      </c>
      <c r="N22" s="178">
        <v>3320</v>
      </c>
      <c r="O22" s="175">
        <v>560</v>
      </c>
      <c r="P22" s="176"/>
      <c r="Q22" s="24" t="e">
        <f t="shared" si="3"/>
        <v>#DIV/0!</v>
      </c>
      <c r="R22" s="178"/>
      <c r="S22" s="25"/>
      <c r="T22" s="26"/>
      <c r="U22" s="27" t="e">
        <f t="shared" si="8"/>
        <v>#DIV/0!</v>
      </c>
      <c r="V22" s="55"/>
      <c r="W22" s="31"/>
      <c r="X22" s="31">
        <f t="shared" si="9"/>
        <v>322</v>
      </c>
      <c r="Y22" s="31">
        <f t="shared" si="10"/>
        <v>1096</v>
      </c>
      <c r="Z22" s="139">
        <f t="shared" si="11"/>
        <v>62.757755474452559</v>
      </c>
      <c r="AA22" s="31">
        <f t="shared" si="12"/>
        <v>6878.25</v>
      </c>
      <c r="AC22" s="31">
        <v>1186</v>
      </c>
      <c r="AD22" s="31">
        <v>602</v>
      </c>
      <c r="AE22" s="139">
        <f t="shared" si="13"/>
        <v>65.730897009966782</v>
      </c>
      <c r="AF22" s="31">
        <v>3957</v>
      </c>
      <c r="AH22" s="31">
        <f t="shared" si="14"/>
        <v>1508</v>
      </c>
      <c r="AI22" s="31">
        <f t="shared" si="15"/>
        <v>1698</v>
      </c>
      <c r="AJ22" s="139">
        <f t="shared" si="16"/>
        <v>63.811837455830386</v>
      </c>
      <c r="AK22" s="31">
        <f t="shared" si="17"/>
        <v>10835.25</v>
      </c>
    </row>
    <row r="23" spans="1:37" ht="15" customHeight="1" x14ac:dyDescent="0.2">
      <c r="A23" s="46">
        <v>15</v>
      </c>
      <c r="B23" s="43" t="s">
        <v>28</v>
      </c>
      <c r="C23" s="175"/>
      <c r="D23" s="176">
        <v>2</v>
      </c>
      <c r="E23" s="24">
        <f t="shared" si="21"/>
        <v>60</v>
      </c>
      <c r="F23" s="178">
        <v>12</v>
      </c>
      <c r="G23" s="174"/>
      <c r="H23" s="23">
        <v>532</v>
      </c>
      <c r="I23" s="24">
        <f t="shared" si="1"/>
        <v>89.45999999999998</v>
      </c>
      <c r="J23" s="28">
        <v>4759.271999999999</v>
      </c>
      <c r="K23" s="175">
        <v>65</v>
      </c>
      <c r="L23" s="176">
        <v>174</v>
      </c>
      <c r="M23" s="24">
        <f t="shared" si="2"/>
        <v>82.643678160919535</v>
      </c>
      <c r="N23" s="178">
        <v>1438</v>
      </c>
      <c r="O23" s="175">
        <v>561</v>
      </c>
      <c r="P23" s="176"/>
      <c r="Q23" s="24" t="e">
        <f t="shared" si="3"/>
        <v>#DIV/0!</v>
      </c>
      <c r="R23" s="178"/>
      <c r="S23" s="25"/>
      <c r="T23" s="26"/>
      <c r="U23" s="27" t="e">
        <f t="shared" si="8"/>
        <v>#DIV/0!</v>
      </c>
      <c r="V23" s="55"/>
      <c r="X23" s="31">
        <f t="shared" si="9"/>
        <v>65</v>
      </c>
      <c r="Y23" s="31">
        <f t="shared" si="10"/>
        <v>708</v>
      </c>
      <c r="Z23" s="139">
        <f t="shared" si="11"/>
        <v>87.701581920903934</v>
      </c>
      <c r="AA23" s="31">
        <f t="shared" si="12"/>
        <v>6209.271999999999</v>
      </c>
      <c r="AC23" s="31">
        <v>307</v>
      </c>
      <c r="AD23" s="31">
        <v>558</v>
      </c>
      <c r="AE23" s="139">
        <f t="shared" si="13"/>
        <v>57.813620071684582</v>
      </c>
      <c r="AF23" s="31">
        <v>3226</v>
      </c>
      <c r="AH23" s="31">
        <f t="shared" si="14"/>
        <v>372</v>
      </c>
      <c r="AI23" s="31">
        <f t="shared" si="15"/>
        <v>1266</v>
      </c>
      <c r="AJ23" s="139">
        <f t="shared" si="16"/>
        <v>74.528214849921</v>
      </c>
      <c r="AK23" s="31">
        <f t="shared" si="17"/>
        <v>9435.271999999999</v>
      </c>
    </row>
    <row r="24" spans="1:37" ht="15" customHeight="1" x14ac:dyDescent="0.2">
      <c r="A24" s="46">
        <v>16</v>
      </c>
      <c r="B24" s="43" t="s">
        <v>19</v>
      </c>
      <c r="C24" s="175"/>
      <c r="D24" s="176">
        <v>49</v>
      </c>
      <c r="E24" s="24">
        <f t="shared" si="21"/>
        <v>64.08163265306122</v>
      </c>
      <c r="F24" s="178">
        <v>314</v>
      </c>
      <c r="G24" s="174"/>
      <c r="H24" s="23">
        <v>562</v>
      </c>
      <c r="I24" s="24">
        <f t="shared" si="1"/>
        <v>64.23</v>
      </c>
      <c r="J24" s="28">
        <v>3609.7260000000001</v>
      </c>
      <c r="K24" s="175">
        <v>307</v>
      </c>
      <c r="L24" s="176">
        <v>521</v>
      </c>
      <c r="M24" s="24">
        <f t="shared" si="2"/>
        <v>66.026871401151638</v>
      </c>
      <c r="N24" s="178">
        <v>3440</v>
      </c>
      <c r="O24" s="175">
        <v>743</v>
      </c>
      <c r="P24" s="176">
        <v>100</v>
      </c>
      <c r="Q24" s="24">
        <f t="shared" si="3"/>
        <v>66.03</v>
      </c>
      <c r="R24" s="178">
        <v>660.3</v>
      </c>
      <c r="S24" s="25"/>
      <c r="T24" s="26"/>
      <c r="U24" s="27" t="e">
        <f t="shared" si="8"/>
        <v>#DIV/0!</v>
      </c>
      <c r="V24" s="55"/>
      <c r="X24" s="31">
        <f t="shared" si="9"/>
        <v>307</v>
      </c>
      <c r="Y24" s="31">
        <f t="shared" si="10"/>
        <v>1132</v>
      </c>
      <c r="Z24" s="139">
        <f t="shared" si="11"/>
        <v>65.050583038869263</v>
      </c>
      <c r="AA24" s="31">
        <f t="shared" si="12"/>
        <v>7363.7260000000006</v>
      </c>
      <c r="AC24" s="31">
        <v>711</v>
      </c>
      <c r="AD24" s="31">
        <v>719</v>
      </c>
      <c r="AE24" s="139">
        <f t="shared" si="13"/>
        <v>63.463143254520169</v>
      </c>
      <c r="AF24" s="31">
        <v>4563</v>
      </c>
      <c r="AH24" s="31">
        <f t="shared" si="14"/>
        <v>1018</v>
      </c>
      <c r="AI24" s="31">
        <f t="shared" si="15"/>
        <v>1851</v>
      </c>
      <c r="AJ24" s="139">
        <f t="shared" si="16"/>
        <v>64.433960021609934</v>
      </c>
      <c r="AK24" s="31">
        <f t="shared" si="17"/>
        <v>11926.726000000001</v>
      </c>
    </row>
    <row r="25" spans="1:37" ht="15" customHeight="1" x14ac:dyDescent="0.2">
      <c r="A25" s="46">
        <v>17</v>
      </c>
      <c r="B25" s="43" t="s">
        <v>20</v>
      </c>
      <c r="C25" s="175"/>
      <c r="D25" s="176">
        <v>105</v>
      </c>
      <c r="E25" s="24">
        <f t="shared" si="21"/>
        <v>63.714285714285708</v>
      </c>
      <c r="F25" s="178">
        <v>669</v>
      </c>
      <c r="G25" s="174"/>
      <c r="H25" s="23">
        <v>198</v>
      </c>
      <c r="I25" s="24">
        <f t="shared" si="1"/>
        <v>63.33</v>
      </c>
      <c r="J25" s="28">
        <v>1253.934</v>
      </c>
      <c r="K25" s="175">
        <v>235</v>
      </c>
      <c r="L25" s="176">
        <v>165</v>
      </c>
      <c r="M25" s="24">
        <f t="shared" si="2"/>
        <v>63.636363636363633</v>
      </c>
      <c r="N25" s="178">
        <v>1050</v>
      </c>
      <c r="O25" s="175">
        <v>243</v>
      </c>
      <c r="P25" s="176"/>
      <c r="Q25" s="24" t="e">
        <f t="shared" si="3"/>
        <v>#DIV/0!</v>
      </c>
      <c r="R25" s="178"/>
      <c r="S25" s="25"/>
      <c r="T25" s="26"/>
      <c r="U25" s="27" t="e">
        <f t="shared" si="8"/>
        <v>#DIV/0!</v>
      </c>
      <c r="V25" s="55"/>
      <c r="X25" s="31">
        <f t="shared" si="9"/>
        <v>235</v>
      </c>
      <c r="Y25" s="31">
        <f t="shared" si="10"/>
        <v>468</v>
      </c>
      <c r="Z25" s="139">
        <f t="shared" si="11"/>
        <v>63.524230769230776</v>
      </c>
      <c r="AA25" s="31">
        <f t="shared" si="12"/>
        <v>2972.9340000000002</v>
      </c>
      <c r="AC25" s="31">
        <v>257</v>
      </c>
      <c r="AD25" s="31">
        <v>393</v>
      </c>
      <c r="AE25" s="139">
        <f t="shared" si="13"/>
        <v>60.458015267175576</v>
      </c>
      <c r="AF25" s="31">
        <v>2376</v>
      </c>
      <c r="AH25" s="31">
        <f t="shared" si="14"/>
        <v>492</v>
      </c>
      <c r="AI25" s="31">
        <f t="shared" si="15"/>
        <v>861</v>
      </c>
      <c r="AJ25" s="139">
        <f t="shared" si="16"/>
        <v>62.124668989547047</v>
      </c>
      <c r="AK25" s="31">
        <f t="shared" si="17"/>
        <v>5348.9340000000002</v>
      </c>
    </row>
    <row r="26" spans="1:37" ht="15" customHeight="1" x14ac:dyDescent="0.2">
      <c r="A26" s="46">
        <v>18</v>
      </c>
      <c r="B26" s="43" t="s">
        <v>21</v>
      </c>
      <c r="C26" s="175">
        <v>17</v>
      </c>
      <c r="D26" s="176">
        <v>417</v>
      </c>
      <c r="E26" s="24">
        <f t="shared" si="21"/>
        <v>67.793764988009585</v>
      </c>
      <c r="F26" s="178">
        <v>2827</v>
      </c>
      <c r="G26" s="174">
        <v>112</v>
      </c>
      <c r="H26" s="23">
        <v>795</v>
      </c>
      <c r="I26" s="24">
        <f t="shared" si="1"/>
        <v>67.08</v>
      </c>
      <c r="J26" s="28">
        <v>5332.86</v>
      </c>
      <c r="K26" s="175">
        <v>831</v>
      </c>
      <c r="L26" s="176">
        <v>562</v>
      </c>
      <c r="M26" s="24">
        <f t="shared" si="2"/>
        <v>66.992882562277586</v>
      </c>
      <c r="N26" s="178">
        <v>3765</v>
      </c>
      <c r="O26" s="175">
        <v>933</v>
      </c>
      <c r="P26" s="176">
        <v>360</v>
      </c>
      <c r="Q26" s="24">
        <f t="shared" si="3"/>
        <v>67.739999999999995</v>
      </c>
      <c r="R26" s="178">
        <v>2438.64</v>
      </c>
      <c r="S26" s="25"/>
      <c r="T26" s="26"/>
      <c r="U26" s="27" t="e">
        <f t="shared" si="8"/>
        <v>#DIV/0!</v>
      </c>
      <c r="V26" s="55"/>
      <c r="X26" s="31">
        <f t="shared" si="9"/>
        <v>960</v>
      </c>
      <c r="Y26" s="31">
        <f t="shared" si="10"/>
        <v>1774</v>
      </c>
      <c r="Z26" s="139">
        <f t="shared" si="11"/>
        <v>67.220180383314542</v>
      </c>
      <c r="AA26" s="31">
        <f t="shared" si="12"/>
        <v>11924.86</v>
      </c>
      <c r="AC26" s="31">
        <v>1538</v>
      </c>
      <c r="AD26" s="31">
        <v>1006</v>
      </c>
      <c r="AE26" s="139">
        <f t="shared" si="13"/>
        <v>64.900596421471178</v>
      </c>
      <c r="AF26" s="31">
        <v>6529</v>
      </c>
      <c r="AH26" s="31">
        <f t="shared" si="14"/>
        <v>2498</v>
      </c>
      <c r="AI26" s="31">
        <f t="shared" si="15"/>
        <v>2780</v>
      </c>
      <c r="AJ26" s="139">
        <f t="shared" si="16"/>
        <v>66.380791366906479</v>
      </c>
      <c r="AK26" s="31">
        <f t="shared" si="17"/>
        <v>18453.86</v>
      </c>
    </row>
    <row r="27" spans="1:37" ht="15" customHeight="1" x14ac:dyDescent="0.2">
      <c r="A27" s="46">
        <v>19</v>
      </c>
      <c r="B27" s="43" t="s">
        <v>45</v>
      </c>
      <c r="C27" s="175">
        <v>1</v>
      </c>
      <c r="D27" s="176">
        <v>15</v>
      </c>
      <c r="E27" s="24">
        <f t="shared" si="21"/>
        <v>64</v>
      </c>
      <c r="F27" s="178">
        <v>96</v>
      </c>
      <c r="G27" s="174">
        <v>21</v>
      </c>
      <c r="H27" s="23">
        <v>286</v>
      </c>
      <c r="I27" s="24">
        <f t="shared" si="1"/>
        <v>63</v>
      </c>
      <c r="J27" s="28">
        <v>1801.8</v>
      </c>
      <c r="K27" s="176">
        <v>120</v>
      </c>
      <c r="L27" s="176">
        <v>211</v>
      </c>
      <c r="M27" s="24">
        <f t="shared" si="2"/>
        <v>61.990521327014214</v>
      </c>
      <c r="N27" s="178">
        <v>1308</v>
      </c>
      <c r="O27" s="175">
        <v>451</v>
      </c>
      <c r="P27" s="176">
        <v>300</v>
      </c>
      <c r="Q27" s="24">
        <f t="shared" si="3"/>
        <v>62.12</v>
      </c>
      <c r="R27" s="178">
        <v>1863.6</v>
      </c>
      <c r="S27" s="25"/>
      <c r="T27" s="26"/>
      <c r="U27" s="27" t="e">
        <f t="shared" si="8"/>
        <v>#DIV/0!</v>
      </c>
      <c r="V27" s="55"/>
      <c r="X27" s="31">
        <f t="shared" ref="X27:Y31" si="22">C27+G27+K28</f>
        <v>76</v>
      </c>
      <c r="Y27" s="31">
        <f t="shared" si="22"/>
        <v>560</v>
      </c>
      <c r="Z27" s="139">
        <f t="shared" si="11"/>
        <v>62.192857142857143</v>
      </c>
      <c r="AA27" s="31">
        <f>F27+J27+N28</f>
        <v>3482.8</v>
      </c>
      <c r="AC27" s="31">
        <v>532</v>
      </c>
      <c r="AD27" s="31">
        <v>468</v>
      </c>
      <c r="AE27" s="139">
        <f t="shared" si="13"/>
        <v>50.320512820512818</v>
      </c>
      <c r="AF27" s="31">
        <v>2355</v>
      </c>
      <c r="AH27" s="31">
        <f t="shared" si="14"/>
        <v>608</v>
      </c>
      <c r="AI27" s="31">
        <f t="shared" si="15"/>
        <v>1028</v>
      </c>
      <c r="AJ27" s="139">
        <f t="shared" si="16"/>
        <v>56.787937743190668</v>
      </c>
      <c r="AK27" s="31">
        <f t="shared" si="17"/>
        <v>5837.8</v>
      </c>
    </row>
    <row r="28" spans="1:37" ht="15" customHeight="1" x14ac:dyDescent="0.2">
      <c r="A28" s="46">
        <v>20</v>
      </c>
      <c r="B28" s="43" t="s">
        <v>22</v>
      </c>
      <c r="C28" s="175">
        <v>245</v>
      </c>
      <c r="D28" s="176">
        <v>252</v>
      </c>
      <c r="E28" s="24">
        <f t="shared" si="21"/>
        <v>61.19047619047619</v>
      </c>
      <c r="F28" s="178">
        <v>1542</v>
      </c>
      <c r="G28" s="174">
        <v>252</v>
      </c>
      <c r="H28" s="23">
        <v>436</v>
      </c>
      <c r="I28" s="24">
        <f t="shared" si="1"/>
        <v>61.2</v>
      </c>
      <c r="J28" s="28">
        <v>2668.32</v>
      </c>
      <c r="K28" s="175">
        <v>54</v>
      </c>
      <c r="L28" s="176">
        <v>259</v>
      </c>
      <c r="M28" s="24">
        <f t="shared" si="2"/>
        <v>61.196911196911195</v>
      </c>
      <c r="N28" s="178">
        <v>1585</v>
      </c>
      <c r="O28" s="175">
        <v>371</v>
      </c>
      <c r="P28" s="176">
        <v>323</v>
      </c>
      <c r="Q28" s="24">
        <f t="shared" si="3"/>
        <v>61.20000000000001</v>
      </c>
      <c r="R28" s="178">
        <v>1976.7600000000002</v>
      </c>
      <c r="S28" s="25"/>
      <c r="T28" s="26"/>
      <c r="U28" s="27" t="e">
        <f t="shared" si="8"/>
        <v>#DIV/0!</v>
      </c>
      <c r="V28" s="55"/>
      <c r="X28" s="31">
        <f t="shared" si="22"/>
        <v>767</v>
      </c>
      <c r="Y28" s="31">
        <f t="shared" si="22"/>
        <v>1125</v>
      </c>
      <c r="Z28" s="139">
        <f t="shared" si="11"/>
        <v>65.993955555555559</v>
      </c>
      <c r="AA28" s="31">
        <f>F28+J28+N29</f>
        <v>7424.32</v>
      </c>
      <c r="AC28" s="31">
        <v>865</v>
      </c>
      <c r="AD28" s="31">
        <v>491</v>
      </c>
      <c r="AE28" s="139">
        <f t="shared" si="13"/>
        <v>62.11812627291242</v>
      </c>
      <c r="AF28" s="31">
        <v>3050</v>
      </c>
      <c r="AH28" s="31">
        <f t="shared" si="14"/>
        <v>1632</v>
      </c>
      <c r="AI28" s="31">
        <f t="shared" si="15"/>
        <v>1616</v>
      </c>
      <c r="AJ28" s="139">
        <f t="shared" si="16"/>
        <v>64.816336633663369</v>
      </c>
      <c r="AK28" s="31">
        <f t="shared" si="17"/>
        <v>10474.32</v>
      </c>
    </row>
    <row r="29" spans="1:37" ht="15" customHeight="1" x14ac:dyDescent="0.2">
      <c r="A29" s="46">
        <v>21</v>
      </c>
      <c r="B29" s="43" t="s">
        <v>23</v>
      </c>
      <c r="C29" s="175">
        <v>44</v>
      </c>
      <c r="D29" s="176">
        <v>63</v>
      </c>
      <c r="E29" s="24">
        <f t="shared" si="21"/>
        <v>65.555555555555557</v>
      </c>
      <c r="F29" s="178">
        <v>413</v>
      </c>
      <c r="G29" s="174"/>
      <c r="H29" s="23">
        <v>548</v>
      </c>
      <c r="I29" s="24">
        <f t="shared" si="1"/>
        <v>67.33</v>
      </c>
      <c r="J29" s="28">
        <v>3689.6839999999997</v>
      </c>
      <c r="K29" s="175">
        <v>270</v>
      </c>
      <c r="L29" s="176">
        <v>437</v>
      </c>
      <c r="M29" s="24">
        <f t="shared" si="2"/>
        <v>73.546910755148744</v>
      </c>
      <c r="N29" s="178">
        <v>3214</v>
      </c>
      <c r="O29" s="175">
        <v>710</v>
      </c>
      <c r="P29" s="176">
        <v>134</v>
      </c>
      <c r="Q29" s="24">
        <f t="shared" si="3"/>
        <v>72.760000000000005</v>
      </c>
      <c r="R29" s="178">
        <v>974.98400000000004</v>
      </c>
      <c r="S29" s="25"/>
      <c r="T29" s="26"/>
      <c r="U29" s="27" t="e">
        <f t="shared" si="8"/>
        <v>#DIV/0!</v>
      </c>
      <c r="V29" s="55"/>
      <c r="X29" s="31">
        <f t="shared" si="22"/>
        <v>211</v>
      </c>
      <c r="Y29" s="31">
        <f t="shared" si="22"/>
        <v>846</v>
      </c>
      <c r="Z29" s="139">
        <f t="shared" si="11"/>
        <v>66.521087470449174</v>
      </c>
      <c r="AA29" s="31">
        <f>F29+J29+N30</f>
        <v>5627.6839999999993</v>
      </c>
      <c r="AC29" s="31">
        <v>1171</v>
      </c>
      <c r="AD29" s="31">
        <v>887</v>
      </c>
      <c r="AE29" s="139">
        <f t="shared" si="13"/>
        <v>62.998872604284102</v>
      </c>
      <c r="AF29" s="31">
        <v>5588</v>
      </c>
      <c r="AH29" s="31">
        <f t="shared" si="14"/>
        <v>1382</v>
      </c>
      <c r="AI29" s="31">
        <f t="shared" si="15"/>
        <v>1733</v>
      </c>
      <c r="AJ29" s="139">
        <f t="shared" si="16"/>
        <v>64.718315060588566</v>
      </c>
      <c r="AK29" s="31">
        <f t="shared" si="17"/>
        <v>11215.683999999999</v>
      </c>
    </row>
    <row r="30" spans="1:37" ht="15" customHeight="1" x14ac:dyDescent="0.2">
      <c r="A30" s="46">
        <v>22</v>
      </c>
      <c r="B30" s="44" t="s">
        <v>32</v>
      </c>
      <c r="C30" s="175">
        <v>25</v>
      </c>
      <c r="D30" s="176">
        <v>194</v>
      </c>
      <c r="E30" s="24">
        <f t="shared" ref="E30" si="23">F30/D30*10</f>
        <v>63.917525773195877</v>
      </c>
      <c r="F30" s="178">
        <v>1240</v>
      </c>
      <c r="G30" s="174">
        <v>5</v>
      </c>
      <c r="H30" s="23">
        <v>358</v>
      </c>
      <c r="I30" s="24">
        <f t="shared" si="1"/>
        <v>65</v>
      </c>
      <c r="J30" s="28">
        <v>2327</v>
      </c>
      <c r="K30" s="175">
        <v>167</v>
      </c>
      <c r="L30" s="176">
        <v>235</v>
      </c>
      <c r="M30" s="24">
        <f t="shared" si="2"/>
        <v>64.893617021276597</v>
      </c>
      <c r="N30" s="178">
        <v>1525</v>
      </c>
      <c r="O30" s="175">
        <v>420</v>
      </c>
      <c r="P30" s="176">
        <v>15</v>
      </c>
      <c r="Q30" s="24">
        <f t="shared" si="3"/>
        <v>64</v>
      </c>
      <c r="R30" s="178">
        <v>96</v>
      </c>
      <c r="S30" s="25"/>
      <c r="T30" s="26"/>
      <c r="U30" s="27" t="e">
        <f t="shared" si="8"/>
        <v>#DIV/0!</v>
      </c>
      <c r="V30" s="55"/>
      <c r="X30" s="31">
        <f t="shared" si="22"/>
        <v>475</v>
      </c>
      <c r="Y30" s="31">
        <f t="shared" si="22"/>
        <v>757</v>
      </c>
      <c r="Z30" s="139">
        <f t="shared" si="11"/>
        <v>63.368560105680316</v>
      </c>
      <c r="AA30" s="31">
        <f>F30+J30+N31</f>
        <v>4797</v>
      </c>
      <c r="AC30" s="31">
        <v>506</v>
      </c>
      <c r="AD30" s="31">
        <v>655</v>
      </c>
      <c r="AE30" s="139">
        <f t="shared" si="13"/>
        <v>63.786259541984734</v>
      </c>
      <c r="AF30" s="31">
        <v>4178</v>
      </c>
      <c r="AH30" s="31">
        <f t="shared" si="14"/>
        <v>981</v>
      </c>
      <c r="AI30" s="31">
        <f t="shared" si="15"/>
        <v>1412</v>
      </c>
      <c r="AJ30" s="139">
        <f t="shared" si="16"/>
        <v>63.562322946175634</v>
      </c>
      <c r="AK30" s="31">
        <f t="shared" si="17"/>
        <v>8975</v>
      </c>
    </row>
    <row r="31" spans="1:37" ht="15" customHeight="1" x14ac:dyDescent="0.2">
      <c r="A31" s="46">
        <v>23</v>
      </c>
      <c r="B31" s="44" t="s">
        <v>24</v>
      </c>
      <c r="C31" s="175"/>
      <c r="D31" s="176"/>
      <c r="E31" s="24"/>
      <c r="F31" s="178">
        <f t="shared" si="7"/>
        <v>0</v>
      </c>
      <c r="G31" s="174"/>
      <c r="H31" s="23">
        <v>445</v>
      </c>
      <c r="I31" s="24">
        <f t="shared" si="1"/>
        <v>60</v>
      </c>
      <c r="J31" s="28">
        <v>2670</v>
      </c>
      <c r="K31" s="175">
        <v>445</v>
      </c>
      <c r="L31" s="176">
        <v>205</v>
      </c>
      <c r="M31" s="24">
        <f t="shared" si="2"/>
        <v>60</v>
      </c>
      <c r="N31" s="178">
        <v>1230</v>
      </c>
      <c r="O31" s="175">
        <v>204</v>
      </c>
      <c r="P31" s="176"/>
      <c r="Q31" s="24" t="e">
        <f t="shared" si="3"/>
        <v>#DIV/0!</v>
      </c>
      <c r="R31" s="178"/>
      <c r="S31" s="25"/>
      <c r="T31" s="26"/>
      <c r="U31" s="27" t="e">
        <f t="shared" si="8"/>
        <v>#DIV/0!</v>
      </c>
      <c r="V31" s="55"/>
      <c r="X31" s="31">
        <f t="shared" si="22"/>
        <v>483</v>
      </c>
      <c r="Y31" s="31">
        <f t="shared" si="22"/>
        <v>675</v>
      </c>
      <c r="Z31" s="139">
        <f t="shared" si="11"/>
        <v>61.837037037037035</v>
      </c>
      <c r="AA31" s="31">
        <f>F31+J31+N32</f>
        <v>4174</v>
      </c>
      <c r="AC31" s="31">
        <v>617</v>
      </c>
      <c r="AD31" s="31">
        <v>418</v>
      </c>
      <c r="AE31" s="139">
        <f t="shared" si="13"/>
        <v>62.41626794258373</v>
      </c>
      <c r="AF31" s="31">
        <v>2609</v>
      </c>
      <c r="AH31" s="31">
        <f t="shared" si="14"/>
        <v>1100</v>
      </c>
      <c r="AI31" s="31">
        <f t="shared" si="15"/>
        <v>1093</v>
      </c>
      <c r="AJ31" s="139">
        <f t="shared" si="16"/>
        <v>62.058554437328453</v>
      </c>
      <c r="AK31" s="31">
        <f t="shared" si="17"/>
        <v>6783</v>
      </c>
    </row>
    <row r="32" spans="1:37" ht="15" customHeight="1" x14ac:dyDescent="0.2">
      <c r="A32" s="46">
        <v>24</v>
      </c>
      <c r="B32" s="44" t="s">
        <v>25</v>
      </c>
      <c r="C32" s="175">
        <v>50</v>
      </c>
      <c r="D32" s="176">
        <v>136</v>
      </c>
      <c r="E32" s="24">
        <f t="shared" ref="E32" si="24">F32/D32*10</f>
        <v>65.367647058823536</v>
      </c>
      <c r="F32" s="178">
        <v>889</v>
      </c>
      <c r="G32" s="174">
        <v>96</v>
      </c>
      <c r="H32" s="23">
        <v>212</v>
      </c>
      <c r="I32" s="24">
        <f t="shared" si="1"/>
        <v>65.37</v>
      </c>
      <c r="J32" s="28">
        <v>1385.8440000000001</v>
      </c>
      <c r="K32" s="175">
        <v>483</v>
      </c>
      <c r="L32" s="176">
        <v>230</v>
      </c>
      <c r="M32" s="24">
        <f t="shared" si="2"/>
        <v>65.391304347826093</v>
      </c>
      <c r="N32" s="178">
        <v>1504</v>
      </c>
      <c r="O32" s="175">
        <v>134</v>
      </c>
      <c r="P32" s="176">
        <v>50</v>
      </c>
      <c r="Q32" s="24">
        <f t="shared" si="3"/>
        <v>65.37</v>
      </c>
      <c r="R32" s="178">
        <v>326.85000000000002</v>
      </c>
      <c r="S32" s="25"/>
      <c r="T32" s="26"/>
      <c r="U32" s="27" t="e">
        <f t="shared" si="8"/>
        <v>#DIV/0!</v>
      </c>
      <c r="V32" s="55"/>
      <c r="X32" s="31" t="e">
        <f>C32+G32+#REF!</f>
        <v>#REF!</v>
      </c>
      <c r="Y32" s="31" t="e">
        <f>D32+H32+#REF!</f>
        <v>#REF!</v>
      </c>
      <c r="Z32" s="139" t="e">
        <f t="shared" si="11"/>
        <v>#REF!</v>
      </c>
      <c r="AA32" s="31" t="e">
        <f>F32+J32+#REF!</f>
        <v>#REF!</v>
      </c>
      <c r="AC32" s="31">
        <v>741</v>
      </c>
      <c r="AD32" s="31">
        <v>530</v>
      </c>
      <c r="AE32" s="139">
        <f t="shared" si="13"/>
        <v>57.660377358490564</v>
      </c>
      <c r="AF32" s="31">
        <v>3056</v>
      </c>
      <c r="AH32" s="31" t="e">
        <f t="shared" si="14"/>
        <v>#REF!</v>
      </c>
      <c r="AI32" s="31" t="e">
        <f t="shared" si="15"/>
        <v>#REF!</v>
      </c>
      <c r="AJ32" s="139" t="e">
        <f t="shared" si="16"/>
        <v>#REF!</v>
      </c>
      <c r="AK32" s="31" t="e">
        <f t="shared" si="17"/>
        <v>#REF!</v>
      </c>
    </row>
    <row r="33" spans="1:37" ht="15" customHeight="1" x14ac:dyDescent="0.2">
      <c r="A33" s="46">
        <v>25</v>
      </c>
      <c r="B33" s="44" t="s">
        <v>26</v>
      </c>
      <c r="C33" s="175"/>
      <c r="D33" s="176"/>
      <c r="E33" s="24"/>
      <c r="F33" s="178">
        <f t="shared" si="7"/>
        <v>0</v>
      </c>
      <c r="G33" s="174"/>
      <c r="H33" s="23">
        <v>104</v>
      </c>
      <c r="I33" s="24">
        <f t="shared" si="1"/>
        <v>70</v>
      </c>
      <c r="J33" s="28">
        <v>728</v>
      </c>
      <c r="K33" s="175">
        <v>45</v>
      </c>
      <c r="L33" s="176">
        <v>509</v>
      </c>
      <c r="M33" s="24">
        <f t="shared" si="2"/>
        <v>68.99803536345776</v>
      </c>
      <c r="N33" s="178">
        <v>3512</v>
      </c>
      <c r="O33" s="175">
        <v>615</v>
      </c>
      <c r="P33" s="176">
        <v>1408</v>
      </c>
      <c r="Q33" s="24">
        <f t="shared" si="3"/>
        <v>65</v>
      </c>
      <c r="R33" s="178">
        <v>9152</v>
      </c>
      <c r="S33" s="25"/>
      <c r="T33" s="26"/>
      <c r="U33" s="27" t="e">
        <f t="shared" si="8"/>
        <v>#DIV/0!</v>
      </c>
      <c r="V33" s="55"/>
      <c r="X33" s="31">
        <f t="shared" si="9"/>
        <v>45</v>
      </c>
      <c r="Y33" s="31">
        <f t="shared" si="10"/>
        <v>613</v>
      </c>
      <c r="Z33" s="139">
        <f t="shared" si="11"/>
        <v>69.168026101141919</v>
      </c>
      <c r="AA33" s="31">
        <f t="shared" si="12"/>
        <v>4240</v>
      </c>
      <c r="AC33" s="31">
        <v>2474</v>
      </c>
      <c r="AD33" s="31">
        <v>60</v>
      </c>
      <c r="AE33" s="139">
        <f t="shared" si="13"/>
        <v>37</v>
      </c>
      <c r="AF33" s="31">
        <v>222</v>
      </c>
      <c r="AH33" s="31">
        <f t="shared" si="14"/>
        <v>2519</v>
      </c>
      <c r="AI33" s="31">
        <f t="shared" si="15"/>
        <v>673</v>
      </c>
      <c r="AJ33" s="139">
        <f t="shared" si="16"/>
        <v>66.30014858841011</v>
      </c>
      <c r="AK33" s="31">
        <f t="shared" si="17"/>
        <v>4462</v>
      </c>
    </row>
    <row r="34" spans="1:37" ht="15" customHeight="1" x14ac:dyDescent="0.2">
      <c r="A34" s="46">
        <v>26</v>
      </c>
      <c r="B34" s="44" t="s">
        <v>27</v>
      </c>
      <c r="C34" s="175"/>
      <c r="D34" s="176"/>
      <c r="E34" s="24"/>
      <c r="F34" s="178">
        <f t="shared" si="7"/>
        <v>0</v>
      </c>
      <c r="G34" s="174">
        <v>0</v>
      </c>
      <c r="H34" s="23">
        <v>0</v>
      </c>
      <c r="I34" s="24" t="e">
        <f t="shared" si="1"/>
        <v>#DIV/0!</v>
      </c>
      <c r="J34" s="28">
        <v>0</v>
      </c>
      <c r="K34" s="175"/>
      <c r="L34" s="176">
        <v>92</v>
      </c>
      <c r="M34" s="24">
        <f t="shared" si="2"/>
        <v>63.043478260869563</v>
      </c>
      <c r="N34" s="178">
        <v>580</v>
      </c>
      <c r="O34" s="175">
        <v>81</v>
      </c>
      <c r="P34" s="176">
        <v>246</v>
      </c>
      <c r="Q34" s="24">
        <f t="shared" si="3"/>
        <v>60.3</v>
      </c>
      <c r="R34" s="178">
        <v>1483.3799999999999</v>
      </c>
      <c r="S34" s="25"/>
      <c r="T34" s="26"/>
      <c r="U34" s="27" t="e">
        <f t="shared" si="8"/>
        <v>#DIV/0!</v>
      </c>
      <c r="V34" s="55"/>
      <c r="X34" s="31">
        <v>0</v>
      </c>
      <c r="Y34" s="31">
        <v>0</v>
      </c>
      <c r="Z34" s="139" t="e">
        <v>#DIV/0!</v>
      </c>
      <c r="AA34" s="31">
        <v>0</v>
      </c>
      <c r="AC34" s="31">
        <v>561</v>
      </c>
      <c r="AD34" s="31">
        <v>351</v>
      </c>
      <c r="AE34" s="139">
        <f t="shared" si="13"/>
        <v>66.096866096866094</v>
      </c>
      <c r="AF34" s="31">
        <v>2320</v>
      </c>
      <c r="AH34" s="31">
        <f t="shared" ref="AH34" si="25">X34+AC34</f>
        <v>561</v>
      </c>
      <c r="AI34" s="31">
        <f t="shared" ref="AI34" si="26">Y34+AD34</f>
        <v>351</v>
      </c>
      <c r="AJ34" s="139">
        <f t="shared" ref="AJ34" si="27">AK34/AI34*10</f>
        <v>66.096866096866094</v>
      </c>
      <c r="AK34" s="31">
        <f t="shared" ref="AK34" si="28">AA34+AF34</f>
        <v>2320</v>
      </c>
    </row>
    <row r="35" spans="1:37" ht="15" customHeight="1" thickBot="1" x14ac:dyDescent="0.25">
      <c r="A35" s="46">
        <v>27</v>
      </c>
      <c r="B35" s="44" t="s">
        <v>88</v>
      </c>
      <c r="C35" s="175"/>
      <c r="D35" s="176">
        <v>286</v>
      </c>
      <c r="E35" s="24">
        <f t="shared" ref="E35" si="29">F35/D35*10</f>
        <v>65.209790209790214</v>
      </c>
      <c r="F35" s="178">
        <v>1865</v>
      </c>
      <c r="G35" s="174">
        <v>280</v>
      </c>
      <c r="H35" s="23">
        <v>219</v>
      </c>
      <c r="I35" s="24">
        <f t="shared" si="1"/>
        <v>79.629999999999981</v>
      </c>
      <c r="J35" s="28">
        <v>1743.8969999999997</v>
      </c>
      <c r="K35" s="175">
        <v>599</v>
      </c>
      <c r="L35" s="176">
        <v>560</v>
      </c>
      <c r="M35" s="24">
        <f t="shared" si="2"/>
        <v>67.321428571428569</v>
      </c>
      <c r="N35" s="178">
        <v>3770</v>
      </c>
      <c r="O35" s="175">
        <v>213</v>
      </c>
      <c r="P35" s="176"/>
      <c r="Q35" s="24" t="e">
        <f t="shared" si="3"/>
        <v>#DIV/0!</v>
      </c>
      <c r="R35" s="178"/>
      <c r="S35" s="25"/>
      <c r="T35" s="26"/>
      <c r="U35" s="27" t="e">
        <f t="shared" si="8"/>
        <v>#DIV/0!</v>
      </c>
      <c r="V35" s="55"/>
      <c r="X35" s="163"/>
      <c r="Y35" s="163"/>
      <c r="Z35" s="164"/>
      <c r="AA35" s="163"/>
      <c r="AC35" s="163"/>
      <c r="AD35" s="163"/>
      <c r="AE35" s="164"/>
      <c r="AF35" s="163"/>
      <c r="AH35" s="163"/>
      <c r="AI35" s="163"/>
      <c r="AJ35" s="164"/>
      <c r="AK35" s="163"/>
    </row>
    <row r="36" spans="1:37" s="19" customFormat="1" ht="15" customHeight="1" thickBot="1" x14ac:dyDescent="0.25">
      <c r="A36" s="222" t="s">
        <v>7</v>
      </c>
      <c r="B36" s="223"/>
      <c r="C36" s="48">
        <f>SUM(C9:C35)</f>
        <v>2948</v>
      </c>
      <c r="D36" s="49">
        <f>SUM(D9:D35)</f>
        <v>2123</v>
      </c>
      <c r="E36" s="50">
        <f>F36/D36*10</f>
        <v>64.46537918040508</v>
      </c>
      <c r="F36" s="51">
        <f>SUM(F9:F35)</f>
        <v>13686</v>
      </c>
      <c r="G36" s="48">
        <f>SUM(G9:G35)</f>
        <v>1296</v>
      </c>
      <c r="H36" s="49">
        <f>SUM(H9:H35)</f>
        <v>12807</v>
      </c>
      <c r="I36" s="50">
        <f>J36/H36*10</f>
        <v>68.851129070039832</v>
      </c>
      <c r="J36" s="51">
        <f>SUM(J9:J35)</f>
        <v>88177.641000000003</v>
      </c>
      <c r="K36" s="48">
        <f>SUM(K9:K35)</f>
        <v>6394</v>
      </c>
      <c r="L36" s="49">
        <f>SUM(L9:L35)</f>
        <v>11071</v>
      </c>
      <c r="M36" s="50">
        <f>N36/L36*10</f>
        <v>66.005780868936867</v>
      </c>
      <c r="N36" s="51">
        <f>SUM(N9:N35)</f>
        <v>73075</v>
      </c>
      <c r="O36" s="48">
        <f>SUM(O9:O35)</f>
        <v>15054</v>
      </c>
      <c r="P36" s="49">
        <f>SUM(P9:P35)</f>
        <v>6167</v>
      </c>
      <c r="Q36" s="50">
        <f>R36/P36*10</f>
        <v>65.492622020431327</v>
      </c>
      <c r="R36" s="51">
        <f>SUM(R9:R35)</f>
        <v>40389.299999999996</v>
      </c>
      <c r="S36" s="56">
        <f>SUM(S9:S35)</f>
        <v>0</v>
      </c>
      <c r="T36" s="49">
        <f>SUM(T9:T35)</f>
        <v>0</v>
      </c>
      <c r="U36" s="50" t="e">
        <f t="shared" ref="U36" si="30">V36/T36*10</f>
        <v>#DIV/0!</v>
      </c>
      <c r="V36" s="52">
        <f>SUM(V9:V35)</f>
        <v>0</v>
      </c>
      <c r="W36" s="20"/>
      <c r="X36" s="123" t="e">
        <f>SUM(X9:X35)</f>
        <v>#REF!</v>
      </c>
      <c r="Y36" s="123" t="e">
        <f t="shared" ref="Y36:AA36" si="31">SUM(Y9:Y35)</f>
        <v>#REF!</v>
      </c>
      <c r="Z36" s="144" t="e">
        <f t="shared" si="11"/>
        <v>#REF!</v>
      </c>
      <c r="AA36" s="123" t="e">
        <f t="shared" si="31"/>
        <v>#REF!</v>
      </c>
      <c r="AC36" s="123">
        <f>SUM(AC9:AC35)</f>
        <v>29565</v>
      </c>
      <c r="AD36" s="123">
        <f t="shared" ref="AD36:AF36" si="32">SUM(AD9:AD35)</f>
        <v>13046</v>
      </c>
      <c r="AE36" s="144">
        <f t="shared" ref="AE36" si="33">AF36/AD36*10</f>
        <v>62.3953702284225</v>
      </c>
      <c r="AF36" s="123">
        <f t="shared" si="32"/>
        <v>81401</v>
      </c>
      <c r="AH36" s="123" t="e">
        <f>SUM(AH9:AH35)</f>
        <v>#REF!</v>
      </c>
      <c r="AI36" s="123" t="e">
        <f t="shared" ref="AI36:AK36" si="34">SUM(AI9:AI35)</f>
        <v>#REF!</v>
      </c>
      <c r="AJ36" s="144" t="e">
        <f t="shared" si="16"/>
        <v>#REF!</v>
      </c>
      <c r="AK36" s="123" t="e">
        <f t="shared" si="34"/>
        <v>#REF!</v>
      </c>
    </row>
    <row r="37" spans="1:37" ht="15" customHeight="1" thickTop="1" x14ac:dyDescent="0.2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31"/>
    </row>
    <row r="38" spans="1:37" ht="15" customHeight="1" x14ac:dyDescent="0.2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31"/>
      <c r="P38" s="31"/>
      <c r="Q38" s="32"/>
      <c r="R38" s="31"/>
      <c r="S38" s="31"/>
      <c r="T38" s="31"/>
      <c r="U38" s="31"/>
      <c r="V38" s="31"/>
      <c r="AC38" s="31"/>
      <c r="AD38" s="31"/>
      <c r="AE38" s="139"/>
      <c r="AF38" s="31"/>
    </row>
    <row r="39" spans="1:37" ht="15" customHeight="1" x14ac:dyDescent="0.2">
      <c r="D39" s="31"/>
      <c r="H39" s="31"/>
      <c r="K39" s="31"/>
      <c r="L39" s="32"/>
      <c r="M39" s="139"/>
      <c r="N39" s="31"/>
      <c r="P39" s="33"/>
      <c r="Q39" s="30"/>
      <c r="V39" s="31"/>
      <c r="Y39" s="20">
        <v>700</v>
      </c>
    </row>
    <row r="40" spans="1:37" ht="18" customHeight="1" x14ac:dyDescent="0.2">
      <c r="A40" s="239" t="s">
        <v>90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X40" s="20">
        <v>40</v>
      </c>
      <c r="Y40" s="20">
        <f>Y39/X40</f>
        <v>17.5</v>
      </c>
      <c r="Z40" s="20">
        <v>73</v>
      </c>
      <c r="AA40" s="20">
        <f>Y40*Z40</f>
        <v>1277.5</v>
      </c>
    </row>
    <row r="41" spans="1:37" ht="18" customHeight="1" x14ac:dyDescent="0.2"/>
    <row r="42" spans="1:37" ht="18" customHeight="1" thickBot="1" x14ac:dyDescent="0.25"/>
    <row r="43" spans="1:37" ht="15" customHeight="1" thickTop="1" thickBot="1" x14ac:dyDescent="0.25">
      <c r="A43" s="224" t="s">
        <v>77</v>
      </c>
      <c r="B43" s="227" t="s">
        <v>53</v>
      </c>
      <c r="C43" s="234" t="s">
        <v>42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6"/>
    </row>
    <row r="44" spans="1:37" ht="15" customHeight="1" x14ac:dyDescent="0.2">
      <c r="A44" s="225"/>
      <c r="B44" s="228"/>
      <c r="C44" s="230" t="s">
        <v>49</v>
      </c>
      <c r="D44" s="231"/>
      <c r="E44" s="231"/>
      <c r="F44" s="232"/>
      <c r="G44" s="230" t="s">
        <v>50</v>
      </c>
      <c r="H44" s="231"/>
      <c r="I44" s="231"/>
      <c r="J44" s="233"/>
      <c r="K44" s="230" t="s">
        <v>51</v>
      </c>
      <c r="L44" s="231"/>
      <c r="M44" s="231"/>
      <c r="N44" s="232"/>
      <c r="O44" s="237" t="s">
        <v>37</v>
      </c>
      <c r="P44" s="231"/>
      <c r="Q44" s="231"/>
      <c r="R44" s="232"/>
      <c r="S44" s="237" t="s">
        <v>72</v>
      </c>
      <c r="T44" s="231"/>
      <c r="U44" s="231"/>
      <c r="V44" s="241"/>
    </row>
    <row r="45" spans="1:37" ht="15" customHeight="1" x14ac:dyDescent="0.2">
      <c r="A45" s="225"/>
      <c r="B45" s="228"/>
      <c r="C45" s="36" t="s">
        <v>2</v>
      </c>
      <c r="D45" s="37" t="s">
        <v>3</v>
      </c>
      <c r="E45" s="37" t="s">
        <v>31</v>
      </c>
      <c r="F45" s="38" t="s">
        <v>4</v>
      </c>
      <c r="G45" s="36" t="s">
        <v>2</v>
      </c>
      <c r="H45" s="37" t="s">
        <v>3</v>
      </c>
      <c r="I45" s="37" t="s">
        <v>31</v>
      </c>
      <c r="J45" s="58" t="s">
        <v>4</v>
      </c>
      <c r="K45" s="36" t="s">
        <v>2</v>
      </c>
      <c r="L45" s="37" t="s">
        <v>3</v>
      </c>
      <c r="M45" s="37" t="s">
        <v>31</v>
      </c>
      <c r="N45" s="38" t="s">
        <v>4</v>
      </c>
      <c r="O45" s="59" t="s">
        <v>2</v>
      </c>
      <c r="P45" s="37" t="s">
        <v>3</v>
      </c>
      <c r="Q45" s="37" t="s">
        <v>31</v>
      </c>
      <c r="R45" s="38" t="s">
        <v>4</v>
      </c>
      <c r="S45" s="59" t="s">
        <v>2</v>
      </c>
      <c r="T45" s="37" t="s">
        <v>3</v>
      </c>
      <c r="U45" s="37" t="s">
        <v>31</v>
      </c>
      <c r="V45" s="53" t="s">
        <v>4</v>
      </c>
    </row>
    <row r="46" spans="1:37" ht="15" customHeight="1" thickBot="1" x14ac:dyDescent="0.25">
      <c r="A46" s="226"/>
      <c r="B46" s="229"/>
      <c r="C46" s="39" t="s">
        <v>5</v>
      </c>
      <c r="D46" s="40" t="s">
        <v>5</v>
      </c>
      <c r="E46" s="40" t="s">
        <v>6</v>
      </c>
      <c r="F46" s="41" t="s">
        <v>47</v>
      </c>
      <c r="G46" s="39" t="s">
        <v>5</v>
      </c>
      <c r="H46" s="40" t="s">
        <v>5</v>
      </c>
      <c r="I46" s="40" t="s">
        <v>6</v>
      </c>
      <c r="J46" s="60" t="s">
        <v>47</v>
      </c>
      <c r="K46" s="39" t="s">
        <v>5</v>
      </c>
      <c r="L46" s="40" t="s">
        <v>5</v>
      </c>
      <c r="M46" s="40" t="s">
        <v>6</v>
      </c>
      <c r="N46" s="41" t="s">
        <v>47</v>
      </c>
      <c r="O46" s="61" t="s">
        <v>5</v>
      </c>
      <c r="P46" s="40" t="s">
        <v>5</v>
      </c>
      <c r="Q46" s="40" t="s">
        <v>6</v>
      </c>
      <c r="R46" s="41" t="s">
        <v>47</v>
      </c>
      <c r="S46" s="61" t="s">
        <v>5</v>
      </c>
      <c r="T46" s="40" t="s">
        <v>5</v>
      </c>
      <c r="U46" s="40" t="s">
        <v>6</v>
      </c>
      <c r="V46" s="54" t="s">
        <v>47</v>
      </c>
    </row>
    <row r="47" spans="1:37" ht="15" customHeight="1" thickTop="1" x14ac:dyDescent="0.2">
      <c r="A47" s="46">
        <v>1</v>
      </c>
      <c r="B47" s="43" t="s">
        <v>8</v>
      </c>
      <c r="C47" s="175"/>
      <c r="D47" s="176"/>
      <c r="E47" s="24" t="e">
        <f t="shared" ref="E47:E73" si="35">F47/D47*10</f>
        <v>#DIV/0!</v>
      </c>
      <c r="F47" s="178"/>
      <c r="G47" s="181"/>
      <c r="H47" s="176"/>
      <c r="I47" s="177"/>
      <c r="J47" s="179"/>
      <c r="K47" s="175"/>
      <c r="L47" s="176"/>
      <c r="M47" s="177"/>
      <c r="N47" s="178"/>
      <c r="O47" s="181"/>
      <c r="P47" s="176"/>
      <c r="Q47" s="24" t="e">
        <f t="shared" ref="Q47:Q73" si="36">R47/P47*10</f>
        <v>#DIV/0!</v>
      </c>
      <c r="R47" s="24"/>
      <c r="S47" s="22"/>
      <c r="T47" s="23"/>
      <c r="U47" s="24" t="e">
        <f t="shared" ref="U47" si="37">V47/T47*10</f>
        <v>#DIV/0!</v>
      </c>
      <c r="V47" s="47"/>
    </row>
    <row r="48" spans="1:37" ht="15" customHeight="1" x14ac:dyDescent="0.2">
      <c r="A48" s="46">
        <v>2</v>
      </c>
      <c r="B48" s="43" t="s">
        <v>9</v>
      </c>
      <c r="C48" s="175"/>
      <c r="D48" s="176"/>
      <c r="E48" s="24" t="e">
        <f t="shared" si="35"/>
        <v>#DIV/0!</v>
      </c>
      <c r="F48" s="178"/>
      <c r="G48" s="181"/>
      <c r="H48" s="176"/>
      <c r="I48" s="177"/>
      <c r="J48" s="179"/>
      <c r="K48" s="175"/>
      <c r="L48" s="176"/>
      <c r="M48" s="177"/>
      <c r="N48" s="178"/>
      <c r="O48" s="181"/>
      <c r="P48" s="176"/>
      <c r="Q48" s="24" t="e">
        <f t="shared" si="36"/>
        <v>#DIV/0!</v>
      </c>
      <c r="R48" s="24"/>
      <c r="S48" s="22"/>
      <c r="T48" s="23"/>
      <c r="U48" s="24" t="e">
        <f t="shared" ref="U48:U73" si="38">V48/T48*10</f>
        <v>#DIV/0!</v>
      </c>
      <c r="V48" s="47"/>
    </row>
    <row r="49" spans="1:24" ht="15" customHeight="1" x14ac:dyDescent="0.2">
      <c r="A49" s="46">
        <v>3</v>
      </c>
      <c r="B49" s="43" t="s">
        <v>69</v>
      </c>
      <c r="C49" s="175"/>
      <c r="D49" s="176"/>
      <c r="E49" s="24" t="e">
        <f t="shared" si="35"/>
        <v>#DIV/0!</v>
      </c>
      <c r="F49" s="178"/>
      <c r="G49" s="181"/>
      <c r="H49" s="176"/>
      <c r="I49" s="24" t="e">
        <f t="shared" ref="I49:I72" si="39">J49/H49*10</f>
        <v>#DIV/0!</v>
      </c>
      <c r="J49" s="179"/>
      <c r="K49" s="175"/>
      <c r="L49" s="176"/>
      <c r="M49" s="177"/>
      <c r="N49" s="178"/>
      <c r="O49" s="181"/>
      <c r="P49" s="176"/>
      <c r="Q49" s="24" t="e">
        <f t="shared" si="36"/>
        <v>#DIV/0!</v>
      </c>
      <c r="R49" s="24"/>
      <c r="S49" s="22"/>
      <c r="T49" s="23"/>
      <c r="U49" s="24" t="e">
        <f t="shared" si="38"/>
        <v>#DIV/0!</v>
      </c>
      <c r="V49" s="47"/>
    </row>
    <row r="50" spans="1:24" ht="15" customHeight="1" x14ac:dyDescent="0.2">
      <c r="A50" s="46">
        <v>4</v>
      </c>
      <c r="B50" s="43" t="s">
        <v>10</v>
      </c>
      <c r="C50" s="175"/>
      <c r="D50" s="176"/>
      <c r="E50" s="24" t="e">
        <f t="shared" si="35"/>
        <v>#DIV/0!</v>
      </c>
      <c r="F50" s="178"/>
      <c r="G50" s="181"/>
      <c r="H50" s="176"/>
      <c r="I50" s="24" t="e">
        <f t="shared" si="39"/>
        <v>#DIV/0!</v>
      </c>
      <c r="J50" s="179"/>
      <c r="K50" s="175"/>
      <c r="L50" s="176"/>
      <c r="M50" s="24" t="e">
        <f t="shared" ref="M50:M53" si="40">N50/L50*10</f>
        <v>#DIV/0!</v>
      </c>
      <c r="N50" s="178"/>
      <c r="O50" s="181"/>
      <c r="P50" s="176"/>
      <c r="Q50" s="24" t="e">
        <f t="shared" si="36"/>
        <v>#DIV/0!</v>
      </c>
      <c r="R50" s="24"/>
      <c r="S50" s="22"/>
      <c r="T50" s="23"/>
      <c r="U50" s="24" t="e">
        <f t="shared" si="38"/>
        <v>#DIV/0!</v>
      </c>
      <c r="V50" s="47"/>
    </row>
    <row r="51" spans="1:24" ht="15" customHeight="1" x14ac:dyDescent="0.2">
      <c r="A51" s="46">
        <v>5</v>
      </c>
      <c r="B51" s="43" t="s">
        <v>29</v>
      </c>
      <c r="C51" s="175"/>
      <c r="D51" s="176"/>
      <c r="E51" s="24" t="e">
        <f t="shared" si="35"/>
        <v>#DIV/0!</v>
      </c>
      <c r="F51" s="178"/>
      <c r="G51" s="181"/>
      <c r="H51" s="176"/>
      <c r="I51" s="24">
        <v>0</v>
      </c>
      <c r="J51" s="179"/>
      <c r="K51" s="175"/>
      <c r="L51" s="176"/>
      <c r="M51" s="177"/>
      <c r="N51" s="178"/>
      <c r="O51" s="181"/>
      <c r="P51" s="176"/>
      <c r="Q51" s="24">
        <v>0</v>
      </c>
      <c r="R51" s="24"/>
      <c r="S51" s="22"/>
      <c r="T51" s="23"/>
      <c r="U51" s="24" t="e">
        <f t="shared" si="38"/>
        <v>#DIV/0!</v>
      </c>
      <c r="V51" s="47"/>
    </row>
    <row r="52" spans="1:24" ht="15" customHeight="1" x14ac:dyDescent="0.2">
      <c r="A52" s="46">
        <v>6</v>
      </c>
      <c r="B52" s="43" t="s">
        <v>30</v>
      </c>
      <c r="C52" s="175"/>
      <c r="D52" s="176"/>
      <c r="E52" s="24" t="e">
        <f t="shared" si="35"/>
        <v>#DIV/0!</v>
      </c>
      <c r="F52" s="178"/>
      <c r="G52" s="181"/>
      <c r="H52" s="176"/>
      <c r="I52" s="24" t="e">
        <f t="shared" si="39"/>
        <v>#DIV/0!</v>
      </c>
      <c r="J52" s="179"/>
      <c r="K52" s="175"/>
      <c r="L52" s="176"/>
      <c r="M52" s="24" t="e">
        <f t="shared" si="40"/>
        <v>#DIV/0!</v>
      </c>
      <c r="N52" s="178"/>
      <c r="O52" s="181"/>
      <c r="P52" s="176"/>
      <c r="Q52" s="24" t="e">
        <f t="shared" si="36"/>
        <v>#DIV/0!</v>
      </c>
      <c r="R52" s="24"/>
      <c r="S52" s="22"/>
      <c r="T52" s="23"/>
      <c r="U52" s="24" t="e">
        <f t="shared" si="38"/>
        <v>#DIV/0!</v>
      </c>
      <c r="V52" s="47"/>
    </row>
    <row r="53" spans="1:24" ht="15" customHeight="1" x14ac:dyDescent="0.2">
      <c r="A53" s="46">
        <v>7</v>
      </c>
      <c r="B53" s="43" t="s">
        <v>11</v>
      </c>
      <c r="C53" s="175"/>
      <c r="D53" s="176"/>
      <c r="E53" s="24" t="e">
        <f t="shared" si="35"/>
        <v>#DIV/0!</v>
      </c>
      <c r="F53" s="178"/>
      <c r="G53" s="181"/>
      <c r="H53" s="176"/>
      <c r="I53" s="24" t="e">
        <f t="shared" si="39"/>
        <v>#DIV/0!</v>
      </c>
      <c r="J53" s="179"/>
      <c r="K53" s="175"/>
      <c r="L53" s="176"/>
      <c r="M53" s="24" t="e">
        <f t="shared" si="40"/>
        <v>#DIV/0!</v>
      </c>
      <c r="N53" s="178"/>
      <c r="O53" s="181"/>
      <c r="P53" s="176"/>
      <c r="Q53" s="24" t="e">
        <f t="shared" si="36"/>
        <v>#DIV/0!</v>
      </c>
      <c r="R53" s="24"/>
      <c r="S53" s="22"/>
      <c r="T53" s="23"/>
      <c r="U53" s="24" t="e">
        <f t="shared" si="38"/>
        <v>#DIV/0!</v>
      </c>
      <c r="V53" s="47"/>
    </row>
    <row r="54" spans="1:24" ht="15" customHeight="1" x14ac:dyDescent="0.2">
      <c r="A54" s="46">
        <v>8</v>
      </c>
      <c r="B54" s="43" t="s">
        <v>12</v>
      </c>
      <c r="C54" s="175"/>
      <c r="D54" s="176"/>
      <c r="E54" s="24" t="e">
        <f t="shared" si="35"/>
        <v>#DIV/0!</v>
      </c>
      <c r="F54" s="178"/>
      <c r="G54" s="181"/>
      <c r="H54" s="176"/>
      <c r="I54" s="24" t="e">
        <f t="shared" si="39"/>
        <v>#DIV/0!</v>
      </c>
      <c r="J54" s="179"/>
      <c r="K54" s="175"/>
      <c r="L54" s="176"/>
      <c r="M54" s="177"/>
      <c r="N54" s="178"/>
      <c r="O54" s="181"/>
      <c r="P54" s="176"/>
      <c r="Q54" s="24" t="e">
        <f t="shared" si="36"/>
        <v>#DIV/0!</v>
      </c>
      <c r="R54" s="24"/>
      <c r="S54" s="22"/>
      <c r="T54" s="23"/>
      <c r="U54" s="24" t="e">
        <f t="shared" si="38"/>
        <v>#DIV/0!</v>
      </c>
      <c r="V54" s="47"/>
    </row>
    <row r="55" spans="1:24" ht="15" customHeight="1" x14ac:dyDescent="0.2">
      <c r="A55" s="46">
        <v>9</v>
      </c>
      <c r="B55" s="43" t="s">
        <v>13</v>
      </c>
      <c r="C55" s="175"/>
      <c r="D55" s="176"/>
      <c r="E55" s="24" t="e">
        <f t="shared" si="35"/>
        <v>#DIV/0!</v>
      </c>
      <c r="F55" s="178"/>
      <c r="G55" s="181"/>
      <c r="H55" s="176"/>
      <c r="I55" s="24" t="e">
        <f t="shared" si="39"/>
        <v>#DIV/0!</v>
      </c>
      <c r="J55" s="179"/>
      <c r="K55" s="175"/>
      <c r="L55" s="176"/>
      <c r="M55" s="177"/>
      <c r="N55" s="178"/>
      <c r="O55" s="181"/>
      <c r="P55" s="176"/>
      <c r="Q55" s="24" t="e">
        <f t="shared" si="36"/>
        <v>#DIV/0!</v>
      </c>
      <c r="R55" s="24"/>
      <c r="S55" s="22"/>
      <c r="T55" s="23"/>
      <c r="U55" s="24" t="e">
        <f t="shared" si="38"/>
        <v>#DIV/0!</v>
      </c>
      <c r="V55" s="47"/>
    </row>
    <row r="56" spans="1:24" ht="15" customHeight="1" x14ac:dyDescent="0.2">
      <c r="A56" s="46">
        <v>10</v>
      </c>
      <c r="B56" s="43" t="s">
        <v>14</v>
      </c>
      <c r="C56" s="175"/>
      <c r="D56" s="176"/>
      <c r="E56" s="24" t="e">
        <f t="shared" si="35"/>
        <v>#DIV/0!</v>
      </c>
      <c r="F56" s="178"/>
      <c r="G56" s="181"/>
      <c r="H56" s="176"/>
      <c r="I56" s="24" t="e">
        <f t="shared" si="39"/>
        <v>#DIV/0!</v>
      </c>
      <c r="J56" s="179"/>
      <c r="K56" s="175"/>
      <c r="L56" s="176"/>
      <c r="M56" s="177"/>
      <c r="N56" s="178"/>
      <c r="O56" s="181"/>
      <c r="P56" s="176"/>
      <c r="Q56" s="24" t="e">
        <f t="shared" si="36"/>
        <v>#DIV/0!</v>
      </c>
      <c r="R56" s="24"/>
      <c r="S56" s="22"/>
      <c r="T56" s="23"/>
      <c r="U56" s="24" t="e">
        <f t="shared" si="38"/>
        <v>#DIV/0!</v>
      </c>
      <c r="V56" s="47"/>
    </row>
    <row r="57" spans="1:24" ht="15" customHeight="1" x14ac:dyDescent="0.2">
      <c r="A57" s="46">
        <v>11</v>
      </c>
      <c r="B57" s="43" t="s">
        <v>15</v>
      </c>
      <c r="C57" s="175"/>
      <c r="D57" s="176"/>
      <c r="E57" s="24" t="e">
        <f t="shared" si="35"/>
        <v>#DIV/0!</v>
      </c>
      <c r="F57" s="178"/>
      <c r="G57" s="181"/>
      <c r="H57" s="176"/>
      <c r="I57" s="24" t="e">
        <f t="shared" si="39"/>
        <v>#DIV/0!</v>
      </c>
      <c r="J57" s="179"/>
      <c r="K57" s="175"/>
      <c r="L57" s="176"/>
      <c r="M57" s="24" t="e">
        <f t="shared" ref="M57:M58" si="41">N57/L57*10</f>
        <v>#DIV/0!</v>
      </c>
      <c r="N57" s="178"/>
      <c r="O57" s="181"/>
      <c r="P57" s="176"/>
      <c r="Q57" s="24" t="e">
        <f t="shared" si="36"/>
        <v>#DIV/0!</v>
      </c>
      <c r="R57" s="24"/>
      <c r="S57" s="22"/>
      <c r="T57" s="23"/>
      <c r="U57" s="24" t="e">
        <f t="shared" si="38"/>
        <v>#DIV/0!</v>
      </c>
      <c r="V57" s="47"/>
    </row>
    <row r="58" spans="1:24" ht="15" customHeight="1" x14ac:dyDescent="0.2">
      <c r="A58" s="46">
        <v>12</v>
      </c>
      <c r="B58" s="43" t="s">
        <v>16</v>
      </c>
      <c r="C58" s="175"/>
      <c r="D58" s="176"/>
      <c r="E58" s="24" t="e">
        <f t="shared" si="35"/>
        <v>#DIV/0!</v>
      </c>
      <c r="F58" s="178"/>
      <c r="G58" s="181"/>
      <c r="H58" s="176"/>
      <c r="I58" s="24" t="e">
        <f t="shared" si="39"/>
        <v>#DIV/0!</v>
      </c>
      <c r="J58" s="179"/>
      <c r="K58" s="175"/>
      <c r="L58" s="176"/>
      <c r="M58" s="24" t="e">
        <f t="shared" si="41"/>
        <v>#DIV/0!</v>
      </c>
      <c r="N58" s="178"/>
      <c r="O58" s="181"/>
      <c r="P58" s="176"/>
      <c r="Q58" s="24" t="e">
        <f t="shared" si="36"/>
        <v>#DIV/0!</v>
      </c>
      <c r="R58" s="24"/>
      <c r="S58" s="22"/>
      <c r="T58" s="23"/>
      <c r="U58" s="24" t="e">
        <f t="shared" si="38"/>
        <v>#DIV/0!</v>
      </c>
      <c r="V58" s="47"/>
    </row>
    <row r="59" spans="1:24" ht="15" customHeight="1" x14ac:dyDescent="0.2">
      <c r="A59" s="46">
        <v>13</v>
      </c>
      <c r="B59" s="43" t="s">
        <v>17</v>
      </c>
      <c r="C59" s="175"/>
      <c r="D59" s="176"/>
      <c r="E59" s="24" t="e">
        <f t="shared" si="35"/>
        <v>#DIV/0!</v>
      </c>
      <c r="F59" s="178"/>
      <c r="G59" s="181"/>
      <c r="H59" s="176"/>
      <c r="I59" s="24" t="e">
        <f t="shared" si="39"/>
        <v>#DIV/0!</v>
      </c>
      <c r="J59" s="179"/>
      <c r="K59" s="175"/>
      <c r="L59" s="176"/>
      <c r="M59" s="177"/>
      <c r="N59" s="178"/>
      <c r="O59" s="181"/>
      <c r="P59" s="176"/>
      <c r="Q59" s="24">
        <v>0</v>
      </c>
      <c r="R59" s="24"/>
      <c r="S59" s="22"/>
      <c r="T59" s="23"/>
      <c r="U59" s="24" t="e">
        <f t="shared" si="38"/>
        <v>#DIV/0!</v>
      </c>
      <c r="V59" s="47"/>
    </row>
    <row r="60" spans="1:24" ht="15" customHeight="1" x14ac:dyDescent="0.2">
      <c r="A60" s="46">
        <v>14</v>
      </c>
      <c r="B60" s="43" t="s">
        <v>18</v>
      </c>
      <c r="C60" s="175"/>
      <c r="D60" s="176"/>
      <c r="E60" s="24" t="e">
        <f t="shared" si="35"/>
        <v>#DIV/0!</v>
      </c>
      <c r="F60" s="178"/>
      <c r="G60" s="181"/>
      <c r="H60" s="176"/>
      <c r="I60" s="24" t="e">
        <f t="shared" si="39"/>
        <v>#DIV/0!</v>
      </c>
      <c r="J60" s="179"/>
      <c r="K60" s="175"/>
      <c r="L60" s="176"/>
      <c r="M60" s="177"/>
      <c r="N60" s="178"/>
      <c r="O60" s="181"/>
      <c r="P60" s="176"/>
      <c r="Q60" s="24" t="e">
        <f t="shared" si="36"/>
        <v>#DIV/0!</v>
      </c>
      <c r="R60" s="24"/>
      <c r="S60" s="22"/>
      <c r="T60" s="23"/>
      <c r="U60" s="24" t="e">
        <f t="shared" si="38"/>
        <v>#DIV/0!</v>
      </c>
      <c r="V60" s="47"/>
    </row>
    <row r="61" spans="1:24" ht="15" customHeight="1" x14ac:dyDescent="0.2">
      <c r="A61" s="46">
        <v>15</v>
      </c>
      <c r="B61" s="43" t="s">
        <v>28</v>
      </c>
      <c r="C61" s="175"/>
      <c r="D61" s="176"/>
      <c r="E61" s="24" t="e">
        <f t="shared" si="35"/>
        <v>#DIV/0!</v>
      </c>
      <c r="F61" s="178"/>
      <c r="G61" s="181"/>
      <c r="H61" s="176"/>
      <c r="I61" s="24" t="e">
        <f t="shared" si="39"/>
        <v>#DIV/0!</v>
      </c>
      <c r="J61" s="179"/>
      <c r="K61" s="175"/>
      <c r="L61" s="176"/>
      <c r="M61" s="177"/>
      <c r="N61" s="178"/>
      <c r="O61" s="181"/>
      <c r="P61" s="176"/>
      <c r="Q61" s="24" t="e">
        <f t="shared" si="36"/>
        <v>#DIV/0!</v>
      </c>
      <c r="R61" s="24"/>
      <c r="S61" s="22"/>
      <c r="T61" s="23"/>
      <c r="U61" s="24" t="e">
        <f t="shared" si="38"/>
        <v>#DIV/0!</v>
      </c>
      <c r="V61" s="47"/>
    </row>
    <row r="62" spans="1:24" ht="15" customHeight="1" x14ac:dyDescent="0.2">
      <c r="A62" s="46">
        <v>16</v>
      </c>
      <c r="B62" s="43" t="s">
        <v>19</v>
      </c>
      <c r="C62" s="175"/>
      <c r="D62" s="176"/>
      <c r="E62" s="24" t="e">
        <f t="shared" si="35"/>
        <v>#DIV/0!</v>
      </c>
      <c r="F62" s="178"/>
      <c r="G62" s="181"/>
      <c r="H62" s="176"/>
      <c r="I62" s="24" t="e">
        <f t="shared" si="39"/>
        <v>#DIV/0!</v>
      </c>
      <c r="J62" s="179"/>
      <c r="K62" s="175"/>
      <c r="L62" s="176"/>
      <c r="M62" s="24" t="e">
        <f t="shared" ref="M62:M68" si="42">N62/L62*10</f>
        <v>#DIV/0!</v>
      </c>
      <c r="N62" s="178"/>
      <c r="O62" s="181"/>
      <c r="P62" s="176"/>
      <c r="Q62" s="24" t="e">
        <f t="shared" si="36"/>
        <v>#DIV/0!</v>
      </c>
      <c r="R62" s="24"/>
      <c r="S62" s="22"/>
      <c r="T62" s="23"/>
      <c r="U62" s="24" t="e">
        <f t="shared" si="38"/>
        <v>#DIV/0!</v>
      </c>
      <c r="V62" s="47"/>
      <c r="X62" s="31"/>
    </row>
    <row r="63" spans="1:24" ht="15" customHeight="1" x14ac:dyDescent="0.2">
      <c r="A63" s="46">
        <v>17</v>
      </c>
      <c r="B63" s="43" t="s">
        <v>20</v>
      </c>
      <c r="C63" s="175"/>
      <c r="D63" s="176"/>
      <c r="E63" s="24" t="e">
        <f t="shared" si="35"/>
        <v>#DIV/0!</v>
      </c>
      <c r="F63" s="178"/>
      <c r="G63" s="181"/>
      <c r="H63" s="176"/>
      <c r="I63" s="24" t="e">
        <f t="shared" si="39"/>
        <v>#DIV/0!</v>
      </c>
      <c r="J63" s="179"/>
      <c r="K63" s="175"/>
      <c r="L63" s="176"/>
      <c r="M63" s="177"/>
      <c r="N63" s="178"/>
      <c r="O63" s="181"/>
      <c r="P63" s="176"/>
      <c r="Q63" s="24" t="e">
        <f t="shared" si="36"/>
        <v>#DIV/0!</v>
      </c>
      <c r="R63" s="24"/>
      <c r="S63" s="22"/>
      <c r="T63" s="23"/>
      <c r="U63" s="24" t="e">
        <f t="shared" si="38"/>
        <v>#DIV/0!</v>
      </c>
      <c r="V63" s="47"/>
    </row>
    <row r="64" spans="1:24" ht="15" customHeight="1" x14ac:dyDescent="0.2">
      <c r="A64" s="46">
        <v>18</v>
      </c>
      <c r="B64" s="43" t="s">
        <v>21</v>
      </c>
      <c r="C64" s="175"/>
      <c r="D64" s="176"/>
      <c r="E64" s="24" t="e">
        <f t="shared" si="35"/>
        <v>#DIV/0!</v>
      </c>
      <c r="F64" s="178"/>
      <c r="G64" s="181"/>
      <c r="H64" s="176"/>
      <c r="I64" s="24" t="e">
        <f t="shared" si="39"/>
        <v>#DIV/0!</v>
      </c>
      <c r="J64" s="179"/>
      <c r="K64" s="175"/>
      <c r="L64" s="176"/>
      <c r="M64" s="24" t="e">
        <f t="shared" si="42"/>
        <v>#DIV/0!</v>
      </c>
      <c r="N64" s="178"/>
      <c r="O64" s="181"/>
      <c r="P64" s="176"/>
      <c r="Q64" s="24" t="e">
        <f t="shared" si="36"/>
        <v>#DIV/0!</v>
      </c>
      <c r="R64" s="24"/>
      <c r="S64" s="22"/>
      <c r="T64" s="23"/>
      <c r="U64" s="24" t="e">
        <f t="shared" si="38"/>
        <v>#DIV/0!</v>
      </c>
      <c r="V64" s="47"/>
    </row>
    <row r="65" spans="1:26" ht="15" customHeight="1" x14ac:dyDescent="0.2">
      <c r="A65" s="46">
        <v>19</v>
      </c>
      <c r="B65" s="43" t="s">
        <v>45</v>
      </c>
      <c r="C65" s="175"/>
      <c r="D65" s="176"/>
      <c r="E65" s="24" t="e">
        <f t="shared" si="35"/>
        <v>#DIV/0!</v>
      </c>
      <c r="F65" s="178"/>
      <c r="G65" s="181"/>
      <c r="H65" s="176"/>
      <c r="I65" s="24" t="e">
        <f t="shared" si="39"/>
        <v>#DIV/0!</v>
      </c>
      <c r="J65" s="179"/>
      <c r="K65" s="175"/>
      <c r="L65" s="176"/>
      <c r="M65" s="24" t="e">
        <f t="shared" si="42"/>
        <v>#DIV/0!</v>
      </c>
      <c r="N65" s="178"/>
      <c r="O65" s="181"/>
      <c r="P65" s="176"/>
      <c r="Q65" s="24" t="e">
        <f t="shared" si="36"/>
        <v>#DIV/0!</v>
      </c>
      <c r="R65" s="24"/>
      <c r="S65" s="22"/>
      <c r="T65" s="23"/>
      <c r="U65" s="24" t="e">
        <f t="shared" si="38"/>
        <v>#DIV/0!</v>
      </c>
      <c r="V65" s="47"/>
    </row>
    <row r="66" spans="1:26" ht="15" customHeight="1" x14ac:dyDescent="0.2">
      <c r="A66" s="46">
        <v>20</v>
      </c>
      <c r="B66" s="43" t="s">
        <v>22</v>
      </c>
      <c r="C66" s="175"/>
      <c r="D66" s="176"/>
      <c r="E66" s="24" t="e">
        <f t="shared" si="35"/>
        <v>#DIV/0!</v>
      </c>
      <c r="F66" s="178"/>
      <c r="G66" s="181"/>
      <c r="H66" s="176"/>
      <c r="I66" s="24" t="e">
        <f t="shared" si="39"/>
        <v>#DIV/0!</v>
      </c>
      <c r="J66" s="179"/>
      <c r="K66" s="175"/>
      <c r="L66" s="176"/>
      <c r="M66" s="24" t="e">
        <f t="shared" si="42"/>
        <v>#DIV/0!</v>
      </c>
      <c r="N66" s="178"/>
      <c r="O66" s="181"/>
      <c r="P66" s="176"/>
      <c r="Q66" s="24" t="e">
        <f t="shared" si="36"/>
        <v>#DIV/0!</v>
      </c>
      <c r="R66" s="24"/>
      <c r="S66" s="22"/>
      <c r="T66" s="23"/>
      <c r="U66" s="24" t="e">
        <f t="shared" si="38"/>
        <v>#DIV/0!</v>
      </c>
      <c r="V66" s="47"/>
    </row>
    <row r="67" spans="1:26" ht="15" customHeight="1" x14ac:dyDescent="0.2">
      <c r="A67" s="46">
        <v>21</v>
      </c>
      <c r="B67" s="43" t="s">
        <v>23</v>
      </c>
      <c r="C67" s="175"/>
      <c r="D67" s="176"/>
      <c r="E67" s="24" t="e">
        <f t="shared" si="35"/>
        <v>#DIV/0!</v>
      </c>
      <c r="F67" s="178"/>
      <c r="G67" s="181"/>
      <c r="H67" s="176"/>
      <c r="I67" s="24" t="e">
        <f t="shared" si="39"/>
        <v>#DIV/0!</v>
      </c>
      <c r="J67" s="179"/>
      <c r="K67" s="175"/>
      <c r="L67" s="176"/>
      <c r="M67" s="24" t="e">
        <f t="shared" si="42"/>
        <v>#DIV/0!</v>
      </c>
      <c r="N67" s="178"/>
      <c r="O67" s="181"/>
      <c r="P67" s="176"/>
      <c r="Q67" s="24" t="e">
        <f t="shared" si="36"/>
        <v>#DIV/0!</v>
      </c>
      <c r="R67" s="24"/>
      <c r="S67" s="22"/>
      <c r="T67" s="23"/>
      <c r="U67" s="24" t="e">
        <f t="shared" si="38"/>
        <v>#DIV/0!</v>
      </c>
      <c r="V67" s="47"/>
    </row>
    <row r="68" spans="1:26" ht="15" customHeight="1" x14ac:dyDescent="0.2">
      <c r="A68" s="46">
        <v>22</v>
      </c>
      <c r="B68" s="43" t="s">
        <v>32</v>
      </c>
      <c r="C68" s="175"/>
      <c r="D68" s="176"/>
      <c r="E68" s="24" t="e">
        <f t="shared" si="35"/>
        <v>#DIV/0!</v>
      </c>
      <c r="F68" s="178"/>
      <c r="G68" s="181"/>
      <c r="H68" s="176"/>
      <c r="I68" s="24" t="e">
        <f t="shared" si="39"/>
        <v>#DIV/0!</v>
      </c>
      <c r="J68" s="179"/>
      <c r="K68" s="175"/>
      <c r="L68" s="176"/>
      <c r="M68" s="24" t="e">
        <f t="shared" si="42"/>
        <v>#DIV/0!</v>
      </c>
      <c r="N68" s="178"/>
      <c r="O68" s="181"/>
      <c r="P68" s="176"/>
      <c r="Q68" s="24" t="e">
        <f t="shared" si="36"/>
        <v>#DIV/0!</v>
      </c>
      <c r="R68" s="24"/>
      <c r="S68" s="22"/>
      <c r="T68" s="23"/>
      <c r="U68" s="24" t="e">
        <f t="shared" si="38"/>
        <v>#DIV/0!</v>
      </c>
      <c r="V68" s="47"/>
    </row>
    <row r="69" spans="1:26" ht="15" customHeight="1" x14ac:dyDescent="0.2">
      <c r="A69" s="46">
        <v>23</v>
      </c>
      <c r="B69" s="43" t="s">
        <v>24</v>
      </c>
      <c r="C69" s="175"/>
      <c r="D69" s="176"/>
      <c r="E69" s="24" t="e">
        <f t="shared" si="35"/>
        <v>#DIV/0!</v>
      </c>
      <c r="F69" s="178"/>
      <c r="G69" s="181"/>
      <c r="H69" s="176"/>
      <c r="I69" s="24" t="e">
        <f t="shared" si="39"/>
        <v>#DIV/0!</v>
      </c>
      <c r="J69" s="179"/>
      <c r="K69" s="175"/>
      <c r="L69" s="176"/>
      <c r="M69" s="177"/>
      <c r="N69" s="178"/>
      <c r="O69" s="181"/>
      <c r="P69" s="176"/>
      <c r="Q69" s="24" t="e">
        <f t="shared" si="36"/>
        <v>#DIV/0!</v>
      </c>
      <c r="R69" s="24"/>
      <c r="S69" s="22"/>
      <c r="T69" s="23"/>
      <c r="U69" s="24" t="e">
        <f t="shared" si="38"/>
        <v>#DIV/0!</v>
      </c>
      <c r="V69" s="47"/>
    </row>
    <row r="70" spans="1:26" ht="15" customHeight="1" x14ac:dyDescent="0.2">
      <c r="A70" s="46">
        <v>24</v>
      </c>
      <c r="B70" s="43" t="s">
        <v>25</v>
      </c>
      <c r="C70" s="175"/>
      <c r="D70" s="176"/>
      <c r="E70" s="24" t="e">
        <f t="shared" si="35"/>
        <v>#DIV/0!</v>
      </c>
      <c r="F70" s="178"/>
      <c r="G70" s="181"/>
      <c r="H70" s="176"/>
      <c r="I70" s="24" t="e">
        <f t="shared" si="39"/>
        <v>#DIV/0!</v>
      </c>
      <c r="J70" s="179"/>
      <c r="K70" s="175"/>
      <c r="L70" s="176"/>
      <c r="M70" s="24" t="e">
        <f t="shared" ref="M70:M73" si="43">N70/L70*10</f>
        <v>#DIV/0!</v>
      </c>
      <c r="N70" s="178"/>
      <c r="O70" s="181"/>
      <c r="P70" s="176"/>
      <c r="Q70" s="24" t="e">
        <f t="shared" si="36"/>
        <v>#DIV/0!</v>
      </c>
      <c r="R70" s="24"/>
      <c r="S70" s="22"/>
      <c r="T70" s="23"/>
      <c r="U70" s="24" t="e">
        <f t="shared" si="38"/>
        <v>#DIV/0!</v>
      </c>
      <c r="V70" s="47"/>
    </row>
    <row r="71" spans="1:26" ht="15" customHeight="1" x14ac:dyDescent="0.2">
      <c r="A71" s="46">
        <v>25</v>
      </c>
      <c r="B71" s="43" t="s">
        <v>26</v>
      </c>
      <c r="C71" s="175"/>
      <c r="D71" s="176"/>
      <c r="E71" s="24" t="e">
        <f t="shared" si="35"/>
        <v>#DIV/0!</v>
      </c>
      <c r="F71" s="178"/>
      <c r="G71" s="181"/>
      <c r="H71" s="176"/>
      <c r="I71" s="24">
        <v>0</v>
      </c>
      <c r="J71" s="179"/>
      <c r="K71" s="175"/>
      <c r="L71" s="176"/>
      <c r="M71" s="177"/>
      <c r="N71" s="178"/>
      <c r="O71" s="181"/>
      <c r="P71" s="176"/>
      <c r="Q71" s="24" t="e">
        <f t="shared" si="36"/>
        <v>#DIV/0!</v>
      </c>
      <c r="R71" s="24"/>
      <c r="S71" s="22"/>
      <c r="T71" s="23"/>
      <c r="U71" s="24" t="e">
        <f t="shared" si="38"/>
        <v>#DIV/0!</v>
      </c>
      <c r="V71" s="47"/>
    </row>
    <row r="72" spans="1:26" ht="15" customHeight="1" x14ac:dyDescent="0.2">
      <c r="A72" s="46">
        <v>26</v>
      </c>
      <c r="B72" s="44" t="s">
        <v>27</v>
      </c>
      <c r="C72" s="175"/>
      <c r="D72" s="176"/>
      <c r="E72" s="24" t="e">
        <f t="shared" si="35"/>
        <v>#DIV/0!</v>
      </c>
      <c r="F72" s="178"/>
      <c r="G72" s="181"/>
      <c r="H72" s="176"/>
      <c r="I72" s="24" t="e">
        <f t="shared" si="39"/>
        <v>#DIV/0!</v>
      </c>
      <c r="J72" s="179"/>
      <c r="K72" s="175"/>
      <c r="L72" s="176"/>
      <c r="M72" s="24" t="e">
        <f t="shared" si="43"/>
        <v>#DIV/0!</v>
      </c>
      <c r="N72" s="178"/>
      <c r="O72" s="181"/>
      <c r="P72" s="176"/>
      <c r="Q72" s="24" t="e">
        <f t="shared" si="36"/>
        <v>#DIV/0!</v>
      </c>
      <c r="R72" s="24"/>
      <c r="S72" s="22"/>
      <c r="T72" s="23"/>
      <c r="U72" s="24" t="e">
        <f t="shared" si="38"/>
        <v>#DIV/0!</v>
      </c>
      <c r="V72" s="47"/>
    </row>
    <row r="73" spans="1:26" ht="15" customHeight="1" thickBot="1" x14ac:dyDescent="0.25">
      <c r="A73" s="46">
        <v>27</v>
      </c>
      <c r="B73" s="44" t="s">
        <v>88</v>
      </c>
      <c r="C73" s="175"/>
      <c r="D73" s="176"/>
      <c r="E73" s="24" t="e">
        <f t="shared" si="35"/>
        <v>#DIV/0!</v>
      </c>
      <c r="F73" s="178"/>
      <c r="G73" s="181"/>
      <c r="H73" s="176"/>
      <c r="I73" s="177"/>
      <c r="J73" s="179"/>
      <c r="K73" s="175"/>
      <c r="L73" s="176"/>
      <c r="M73" s="24" t="e">
        <f t="shared" si="43"/>
        <v>#DIV/0!</v>
      </c>
      <c r="N73" s="178"/>
      <c r="O73" s="181"/>
      <c r="P73" s="176"/>
      <c r="Q73" s="24" t="e">
        <f t="shared" si="36"/>
        <v>#DIV/0!</v>
      </c>
      <c r="R73" s="24"/>
      <c r="S73" s="22"/>
      <c r="T73" s="23"/>
      <c r="U73" s="24" t="e">
        <f t="shared" si="38"/>
        <v>#DIV/0!</v>
      </c>
      <c r="V73" s="47"/>
    </row>
    <row r="74" spans="1:26" s="19" customFormat="1" ht="15" customHeight="1" thickBot="1" x14ac:dyDescent="0.25">
      <c r="A74" s="222" t="s">
        <v>7</v>
      </c>
      <c r="B74" s="223"/>
      <c r="C74" s="48">
        <f>SUM(C47:C73)</f>
        <v>0</v>
      </c>
      <c r="D74" s="49">
        <f>SUM(D47:D73)</f>
        <v>0</v>
      </c>
      <c r="E74" s="50" t="e">
        <f>F74/D74*10</f>
        <v>#DIV/0!</v>
      </c>
      <c r="F74" s="51">
        <f>SUM(F47:F73)</f>
        <v>0</v>
      </c>
      <c r="G74" s="48">
        <f>SUM(G47:G73)</f>
        <v>0</v>
      </c>
      <c r="H74" s="49">
        <f>SUM(H47:H73)</f>
        <v>0</v>
      </c>
      <c r="I74" s="50" t="e">
        <f>J74/H74*10</f>
        <v>#DIV/0!</v>
      </c>
      <c r="J74" s="51">
        <f>SUM(J47:J73)</f>
        <v>0</v>
      </c>
      <c r="K74" s="48">
        <f>SUM(K47:K73)</f>
        <v>0</v>
      </c>
      <c r="L74" s="49">
        <f>SUM(L47:L73)</f>
        <v>0</v>
      </c>
      <c r="M74" s="50" t="e">
        <f>N74/L74*10</f>
        <v>#DIV/0!</v>
      </c>
      <c r="N74" s="51">
        <f>SUM(N47:N73)</f>
        <v>0</v>
      </c>
      <c r="O74" s="48">
        <f>SUM(O47:O73)</f>
        <v>0</v>
      </c>
      <c r="P74" s="49">
        <f>SUM(P47:P73)</f>
        <v>0</v>
      </c>
      <c r="Q74" s="50" t="e">
        <f>R74/P74*10</f>
        <v>#DIV/0!</v>
      </c>
      <c r="R74" s="51">
        <f>SUM(R47:R73)</f>
        <v>0</v>
      </c>
      <c r="S74" s="48">
        <f>SUM(S47:S73)</f>
        <v>0</v>
      </c>
      <c r="T74" s="49">
        <f>SUM(T47:T73)</f>
        <v>0</v>
      </c>
      <c r="U74" s="50" t="e">
        <f>V74/T74*10</f>
        <v>#DIV/0!</v>
      </c>
      <c r="V74" s="52">
        <f>SUM(V47:V73)</f>
        <v>0</v>
      </c>
      <c r="W74" s="20"/>
      <c r="Y74" s="20"/>
      <c r="Z74" s="20"/>
    </row>
    <row r="75" spans="1:26" ht="15" customHeight="1" thickTop="1" x14ac:dyDescent="0.2">
      <c r="A75" s="30"/>
      <c r="B75" s="45"/>
      <c r="C75" s="34"/>
      <c r="D75" s="34"/>
      <c r="E75" s="34"/>
      <c r="F75" s="30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1:26" ht="15" customHeight="1" x14ac:dyDescent="0.2">
      <c r="A76" s="30"/>
      <c r="B76" s="45"/>
      <c r="C76" s="135"/>
      <c r="D76" s="34"/>
      <c r="E76" s="34"/>
      <c r="F76" s="34"/>
      <c r="G76" s="34"/>
      <c r="H76" s="135"/>
      <c r="I76" s="34"/>
      <c r="J76" s="35"/>
      <c r="K76" s="34"/>
      <c r="L76" s="35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1:26" ht="15" customHeight="1" x14ac:dyDescent="0.2">
      <c r="A77" s="30"/>
      <c r="B77" s="134"/>
      <c r="C77" s="34"/>
      <c r="D77" s="34"/>
      <c r="E77" s="34"/>
      <c r="F77" s="30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1:26" ht="18" customHeight="1" x14ac:dyDescent="0.2">
      <c r="A78" s="239" t="s">
        <v>91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</row>
    <row r="79" spans="1:26" ht="18" customHeight="1" x14ac:dyDescent="0.2">
      <c r="O79" s="31"/>
      <c r="Q79" s="31"/>
      <c r="R79" s="31"/>
    </row>
    <row r="80" spans="1:26" ht="18" customHeight="1" thickBot="1" x14ac:dyDescent="0.25"/>
    <row r="81" spans="1:32" ht="15" customHeight="1" thickTop="1" thickBot="1" x14ac:dyDescent="0.25">
      <c r="A81" s="224" t="s">
        <v>77</v>
      </c>
      <c r="B81" s="227" t="s">
        <v>53</v>
      </c>
      <c r="C81" s="234" t="s">
        <v>42</v>
      </c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6"/>
      <c r="X81" s="245" t="s">
        <v>42</v>
      </c>
      <c r="Y81" s="245"/>
      <c r="Z81" s="245"/>
      <c r="AA81" s="245"/>
      <c r="AC81" s="245" t="s">
        <v>42</v>
      </c>
      <c r="AD81" s="245"/>
      <c r="AE81" s="245"/>
      <c r="AF81" s="245"/>
    </row>
    <row r="82" spans="1:32" ht="15" customHeight="1" x14ac:dyDescent="0.2">
      <c r="A82" s="225"/>
      <c r="B82" s="228"/>
      <c r="C82" s="230" t="s">
        <v>38</v>
      </c>
      <c r="D82" s="231"/>
      <c r="E82" s="231"/>
      <c r="F82" s="232"/>
      <c r="G82" s="230" t="s">
        <v>39</v>
      </c>
      <c r="H82" s="231"/>
      <c r="I82" s="231"/>
      <c r="J82" s="233"/>
      <c r="K82" s="230" t="s">
        <v>40</v>
      </c>
      <c r="L82" s="231"/>
      <c r="M82" s="231"/>
      <c r="N82" s="232"/>
      <c r="O82" s="237" t="s">
        <v>41</v>
      </c>
      <c r="P82" s="231"/>
      <c r="Q82" s="231"/>
      <c r="R82" s="232"/>
      <c r="S82" s="230" t="s">
        <v>73</v>
      </c>
      <c r="T82" s="231"/>
      <c r="U82" s="231"/>
      <c r="V82" s="241"/>
      <c r="X82" s="245" t="s">
        <v>83</v>
      </c>
      <c r="Y82" s="245"/>
      <c r="Z82" s="245"/>
      <c r="AA82" s="245"/>
      <c r="AC82" s="245" t="s">
        <v>81</v>
      </c>
      <c r="AD82" s="245"/>
      <c r="AE82" s="245"/>
      <c r="AF82" s="245"/>
    </row>
    <row r="83" spans="1:32" ht="15" customHeight="1" x14ac:dyDescent="0.2">
      <c r="A83" s="225"/>
      <c r="B83" s="228"/>
      <c r="C83" s="36" t="s">
        <v>2</v>
      </c>
      <c r="D83" s="37" t="s">
        <v>3</v>
      </c>
      <c r="E83" s="37" t="s">
        <v>31</v>
      </c>
      <c r="F83" s="38" t="s">
        <v>4</v>
      </c>
      <c r="G83" s="36" t="s">
        <v>2</v>
      </c>
      <c r="H83" s="37" t="s">
        <v>3</v>
      </c>
      <c r="I83" s="37" t="s">
        <v>31</v>
      </c>
      <c r="J83" s="58" t="s">
        <v>4</v>
      </c>
      <c r="K83" s="36" t="s">
        <v>2</v>
      </c>
      <c r="L83" s="37" t="s">
        <v>3</v>
      </c>
      <c r="M83" s="37" t="s">
        <v>31</v>
      </c>
      <c r="N83" s="38" t="s">
        <v>4</v>
      </c>
      <c r="O83" s="59" t="s">
        <v>2</v>
      </c>
      <c r="P83" s="37" t="s">
        <v>3</v>
      </c>
      <c r="Q83" s="37" t="s">
        <v>31</v>
      </c>
      <c r="R83" s="38" t="s">
        <v>4</v>
      </c>
      <c r="S83" s="36" t="s">
        <v>2</v>
      </c>
      <c r="T83" s="37" t="s">
        <v>3</v>
      </c>
      <c r="U83" s="37" t="s">
        <v>31</v>
      </c>
      <c r="V83" s="53" t="s">
        <v>4</v>
      </c>
      <c r="X83" s="143" t="s">
        <v>2</v>
      </c>
      <c r="Y83" s="143" t="s">
        <v>3</v>
      </c>
      <c r="Z83" s="143" t="s">
        <v>31</v>
      </c>
      <c r="AA83" s="143" t="s">
        <v>4</v>
      </c>
      <c r="AC83" s="143" t="s">
        <v>2</v>
      </c>
      <c r="AD83" s="143" t="s">
        <v>3</v>
      </c>
      <c r="AE83" s="143" t="s">
        <v>31</v>
      </c>
      <c r="AF83" s="143" t="s">
        <v>4</v>
      </c>
    </row>
    <row r="84" spans="1:32" ht="15" customHeight="1" thickBot="1" x14ac:dyDescent="0.25">
      <c r="A84" s="226"/>
      <c r="B84" s="229"/>
      <c r="C84" s="39" t="s">
        <v>5</v>
      </c>
      <c r="D84" s="40" t="s">
        <v>5</v>
      </c>
      <c r="E84" s="40" t="s">
        <v>6</v>
      </c>
      <c r="F84" s="41" t="s">
        <v>47</v>
      </c>
      <c r="G84" s="39" t="s">
        <v>5</v>
      </c>
      <c r="H84" s="40" t="s">
        <v>5</v>
      </c>
      <c r="I84" s="40" t="s">
        <v>6</v>
      </c>
      <c r="J84" s="60" t="s">
        <v>47</v>
      </c>
      <c r="K84" s="39" t="s">
        <v>5</v>
      </c>
      <c r="L84" s="40" t="s">
        <v>5</v>
      </c>
      <c r="M84" s="40" t="s">
        <v>6</v>
      </c>
      <c r="N84" s="41" t="s">
        <v>47</v>
      </c>
      <c r="O84" s="61" t="s">
        <v>5</v>
      </c>
      <c r="P84" s="40" t="s">
        <v>5</v>
      </c>
      <c r="Q84" s="40" t="s">
        <v>6</v>
      </c>
      <c r="R84" s="41" t="s">
        <v>47</v>
      </c>
      <c r="S84" s="39" t="s">
        <v>5</v>
      </c>
      <c r="T84" s="40" t="s">
        <v>5</v>
      </c>
      <c r="U84" s="40" t="s">
        <v>6</v>
      </c>
      <c r="V84" s="54" t="s">
        <v>47</v>
      </c>
      <c r="X84" s="142" t="s">
        <v>79</v>
      </c>
      <c r="Y84" s="142" t="s">
        <v>79</v>
      </c>
      <c r="Z84" s="142" t="s">
        <v>80</v>
      </c>
      <c r="AA84" s="142" t="s">
        <v>56</v>
      </c>
      <c r="AC84" s="142" t="s">
        <v>79</v>
      </c>
      <c r="AD84" s="142" t="s">
        <v>79</v>
      </c>
      <c r="AE84" s="142" t="s">
        <v>80</v>
      </c>
      <c r="AF84" s="142" t="s">
        <v>56</v>
      </c>
    </row>
    <row r="85" spans="1:32" ht="15" customHeight="1" thickTop="1" x14ac:dyDescent="0.2">
      <c r="A85" s="46">
        <v>1</v>
      </c>
      <c r="B85" s="43" t="s">
        <v>8</v>
      </c>
      <c r="C85" s="175"/>
      <c r="D85" s="176"/>
      <c r="E85" s="24" t="e">
        <f>F85/D85*10</f>
        <v>#DIV/0!</v>
      </c>
      <c r="F85" s="178"/>
      <c r="G85" s="181"/>
      <c r="H85" s="176"/>
      <c r="I85" s="24" t="e">
        <f t="shared" ref="I85:I110" si="44">J85/H85*10</f>
        <v>#DIV/0!</v>
      </c>
      <c r="J85" s="179"/>
      <c r="K85" s="175"/>
      <c r="L85" s="176"/>
      <c r="M85" s="177"/>
      <c r="N85" s="178"/>
      <c r="O85" s="181"/>
      <c r="P85" s="176"/>
      <c r="Q85" s="177"/>
      <c r="R85" s="178"/>
      <c r="S85" s="22"/>
      <c r="T85" s="23"/>
      <c r="U85" s="24" t="e">
        <f t="shared" ref="U85:U112" si="45">V85/T85*10</f>
        <v>#DIV/0!</v>
      </c>
      <c r="V85" s="47"/>
      <c r="X85" s="31">
        <f>O9+C47+G47+K47+O47+C85</f>
        <v>1403</v>
      </c>
      <c r="Y85" s="31">
        <f t="shared" ref="Y85:AA85" si="46">P9+D47+H47+L47+P47+D85</f>
        <v>0</v>
      </c>
      <c r="Z85" s="139" t="e">
        <f>AA85/Y85*10</f>
        <v>#DIV/0!</v>
      </c>
      <c r="AA85" s="31">
        <f t="shared" si="46"/>
        <v>0</v>
      </c>
      <c r="AC85" s="31">
        <f t="shared" ref="AC85:AC86" si="47">G85+K85+O85</f>
        <v>0</v>
      </c>
      <c r="AD85" s="31">
        <f t="shared" ref="AD85:AF85" si="48">H85+L85+P85</f>
        <v>0</v>
      </c>
      <c r="AE85" s="31" t="e">
        <f>AF85/AD85*10</f>
        <v>#DIV/0!</v>
      </c>
      <c r="AF85" s="31">
        <f t="shared" si="48"/>
        <v>0</v>
      </c>
    </row>
    <row r="86" spans="1:32" ht="15" customHeight="1" x14ac:dyDescent="0.2">
      <c r="A86" s="46">
        <v>2</v>
      </c>
      <c r="B86" s="43" t="s">
        <v>9</v>
      </c>
      <c r="C86" s="175"/>
      <c r="D86" s="176"/>
      <c r="E86" s="24" t="e">
        <f t="shared" ref="E86:E111" si="49">F86/D86*10</f>
        <v>#DIV/0!</v>
      </c>
      <c r="F86" s="178"/>
      <c r="G86" s="181"/>
      <c r="H86" s="176"/>
      <c r="I86" s="24" t="e">
        <f t="shared" si="44"/>
        <v>#DIV/0!</v>
      </c>
      <c r="J86" s="179"/>
      <c r="K86" s="175"/>
      <c r="L86" s="176"/>
      <c r="M86" s="24" t="e">
        <f t="shared" ref="M86" si="50">N86/L86*10</f>
        <v>#DIV/0!</v>
      </c>
      <c r="N86" s="178"/>
      <c r="O86" s="181"/>
      <c r="P86" s="176"/>
      <c r="Q86" s="177"/>
      <c r="R86" s="178"/>
      <c r="S86" s="22"/>
      <c r="T86" s="23"/>
      <c r="U86" s="24" t="e">
        <f t="shared" ref="U86:U111" si="51">V86/T86*10</f>
        <v>#DIV/0!</v>
      </c>
      <c r="V86" s="47"/>
      <c r="X86" s="31">
        <f t="shared" ref="X86:X108" si="52">O10+C48+G48+K48+O48+C86</f>
        <v>61</v>
      </c>
      <c r="Y86" s="31">
        <f t="shared" ref="Y86:Y108" si="53">P10+D48+H48+L48+P48+D86</f>
        <v>1854</v>
      </c>
      <c r="Z86" s="139">
        <f t="shared" ref="Z86:Z111" si="54">AA86/Y86*10</f>
        <v>67.900000000000006</v>
      </c>
      <c r="AA86" s="31">
        <f t="shared" ref="AA86:AA108" si="55">R10+F48+J48+N48+R48+F86</f>
        <v>12588.66</v>
      </c>
      <c r="AC86" s="31">
        <f t="shared" si="47"/>
        <v>0</v>
      </c>
      <c r="AD86" s="31">
        <f t="shared" ref="AD86:AD91" si="56">H86+L86+P86</f>
        <v>0</v>
      </c>
      <c r="AE86" s="31" t="e">
        <f t="shared" ref="AE86:AE112" si="57">AF86/AD86*10</f>
        <v>#DIV/0!</v>
      </c>
      <c r="AF86" s="31">
        <f t="shared" ref="AF86:AF111" si="58">J86+N86+R86</f>
        <v>0</v>
      </c>
    </row>
    <row r="87" spans="1:32" ht="15" customHeight="1" x14ac:dyDescent="0.2">
      <c r="A87" s="46">
        <v>3</v>
      </c>
      <c r="B87" s="43" t="s">
        <v>69</v>
      </c>
      <c r="C87" s="175"/>
      <c r="D87" s="176"/>
      <c r="E87" s="24" t="e">
        <f t="shared" si="49"/>
        <v>#DIV/0!</v>
      </c>
      <c r="F87" s="178"/>
      <c r="G87" s="181"/>
      <c r="H87" s="176"/>
      <c r="I87" s="24" t="e">
        <f t="shared" si="44"/>
        <v>#DIV/0!</v>
      </c>
      <c r="J87" s="179"/>
      <c r="K87" s="175"/>
      <c r="L87" s="176"/>
      <c r="M87" s="177"/>
      <c r="N87" s="178"/>
      <c r="O87" s="201"/>
      <c r="P87" s="176"/>
      <c r="Q87" s="177"/>
      <c r="R87" s="178"/>
      <c r="S87" s="22"/>
      <c r="T87" s="23"/>
      <c r="U87" s="24" t="e">
        <f t="shared" si="51"/>
        <v>#DIV/0!</v>
      </c>
      <c r="V87" s="47"/>
      <c r="X87" s="31">
        <f t="shared" si="52"/>
        <v>1755</v>
      </c>
      <c r="Y87" s="31">
        <f t="shared" si="53"/>
        <v>65</v>
      </c>
      <c r="Z87" s="139">
        <f t="shared" si="54"/>
        <v>65</v>
      </c>
      <c r="AA87" s="31">
        <f t="shared" si="55"/>
        <v>422.5</v>
      </c>
      <c r="AC87" s="31">
        <f t="shared" ref="AC87:AC101" si="59">G87+K87+O89</f>
        <v>0</v>
      </c>
      <c r="AD87" s="31">
        <f t="shared" si="56"/>
        <v>0</v>
      </c>
      <c r="AE87" s="31" t="e">
        <f t="shared" si="57"/>
        <v>#DIV/0!</v>
      </c>
      <c r="AF87" s="31">
        <f t="shared" si="58"/>
        <v>0</v>
      </c>
    </row>
    <row r="88" spans="1:32" ht="15" customHeight="1" x14ac:dyDescent="0.2">
      <c r="A88" s="46">
        <v>4</v>
      </c>
      <c r="B88" s="43" t="s">
        <v>10</v>
      </c>
      <c r="C88" s="175"/>
      <c r="D88" s="176"/>
      <c r="E88" s="24" t="e">
        <f t="shared" si="49"/>
        <v>#DIV/0!</v>
      </c>
      <c r="F88" s="178"/>
      <c r="G88" s="181"/>
      <c r="H88" s="176"/>
      <c r="I88" s="24" t="e">
        <f t="shared" si="44"/>
        <v>#DIV/0!</v>
      </c>
      <c r="J88" s="179"/>
      <c r="K88" s="175"/>
      <c r="L88" s="176"/>
      <c r="M88" s="24" t="e">
        <f t="shared" ref="M88" si="60">N88/L88*10</f>
        <v>#DIV/0!</v>
      </c>
      <c r="N88" s="178"/>
      <c r="P88" s="176"/>
      <c r="Q88" s="24" t="e">
        <f t="shared" ref="Q88" si="61">R88/P88*10</f>
        <v>#DIV/0!</v>
      </c>
      <c r="R88" s="178"/>
      <c r="S88" s="22"/>
      <c r="T88" s="23"/>
      <c r="U88" s="24" t="e">
        <f t="shared" si="51"/>
        <v>#DIV/0!</v>
      </c>
      <c r="V88" s="47"/>
      <c r="X88" s="31">
        <f t="shared" si="52"/>
        <v>481</v>
      </c>
      <c r="Y88" s="31">
        <f t="shared" si="53"/>
        <v>126</v>
      </c>
      <c r="Z88" s="139">
        <f t="shared" si="54"/>
        <v>62.07</v>
      </c>
      <c r="AA88" s="31">
        <f t="shared" si="55"/>
        <v>782.08199999999999</v>
      </c>
      <c r="AC88" s="31">
        <f t="shared" si="59"/>
        <v>0</v>
      </c>
      <c r="AD88" s="31">
        <f t="shared" si="56"/>
        <v>0</v>
      </c>
      <c r="AE88" s="31" t="e">
        <f t="shared" si="57"/>
        <v>#DIV/0!</v>
      </c>
      <c r="AF88" s="31">
        <f t="shared" si="58"/>
        <v>0</v>
      </c>
    </row>
    <row r="89" spans="1:32" ht="15" customHeight="1" x14ac:dyDescent="0.2">
      <c r="A89" s="46">
        <v>5</v>
      </c>
      <c r="B89" s="43" t="s">
        <v>29</v>
      </c>
      <c r="C89" s="175"/>
      <c r="D89" s="176"/>
      <c r="E89" s="177" t="e">
        <f t="shared" si="49"/>
        <v>#DIV/0!</v>
      </c>
      <c r="F89" s="178"/>
      <c r="G89" s="181"/>
      <c r="H89" s="176"/>
      <c r="I89" s="24" t="e">
        <f t="shared" si="44"/>
        <v>#DIV/0!</v>
      </c>
      <c r="J89" s="179"/>
      <c r="K89" s="175"/>
      <c r="L89" s="176"/>
      <c r="M89" s="177"/>
      <c r="N89" s="178"/>
      <c r="O89" s="181"/>
      <c r="P89" s="176"/>
      <c r="Q89" s="177"/>
      <c r="R89" s="178"/>
      <c r="S89" s="22"/>
      <c r="T89" s="23"/>
      <c r="U89" s="24" t="e">
        <f t="shared" si="51"/>
        <v>#DIV/0!</v>
      </c>
      <c r="V89" s="47"/>
      <c r="X89" s="31">
        <f t="shared" si="52"/>
        <v>188</v>
      </c>
      <c r="Y89" s="31">
        <f t="shared" si="53"/>
        <v>39</v>
      </c>
      <c r="Z89" s="139">
        <f t="shared" si="54"/>
        <v>64.615384615384613</v>
      </c>
      <c r="AA89" s="31">
        <f t="shared" si="55"/>
        <v>252</v>
      </c>
      <c r="AC89" s="31">
        <f t="shared" si="59"/>
        <v>0</v>
      </c>
      <c r="AD89" s="31">
        <f t="shared" si="56"/>
        <v>0</v>
      </c>
      <c r="AE89" s="31" t="e">
        <f t="shared" si="57"/>
        <v>#DIV/0!</v>
      </c>
      <c r="AF89" s="31">
        <f t="shared" si="58"/>
        <v>0</v>
      </c>
    </row>
    <row r="90" spans="1:32" ht="15" customHeight="1" x14ac:dyDescent="0.2">
      <c r="A90" s="46">
        <v>6</v>
      </c>
      <c r="B90" s="43" t="s">
        <v>30</v>
      </c>
      <c r="C90" s="175"/>
      <c r="D90" s="176"/>
      <c r="E90" s="177" t="e">
        <f t="shared" si="49"/>
        <v>#DIV/0!</v>
      </c>
      <c r="F90" s="178"/>
      <c r="G90" s="181"/>
      <c r="H90" s="176"/>
      <c r="I90" s="24" t="e">
        <f t="shared" si="44"/>
        <v>#DIV/0!</v>
      </c>
      <c r="J90" s="179"/>
      <c r="K90" s="175"/>
      <c r="L90" s="176"/>
      <c r="M90" s="24" t="e">
        <f t="shared" ref="M90:M91" si="62">N90/L90*10</f>
        <v>#DIV/0!</v>
      </c>
      <c r="N90" s="178"/>
      <c r="O90" s="181"/>
      <c r="P90" s="176"/>
      <c r="Q90" s="177"/>
      <c r="R90" s="178"/>
      <c r="S90" s="22"/>
      <c r="T90" s="23"/>
      <c r="U90" s="24" t="e">
        <f t="shared" si="51"/>
        <v>#DIV/0!</v>
      </c>
      <c r="V90" s="47"/>
      <c r="X90" s="31">
        <f t="shared" si="52"/>
        <v>666</v>
      </c>
      <c r="Y90" s="31">
        <f t="shared" si="53"/>
        <v>2</v>
      </c>
      <c r="Z90" s="139">
        <f t="shared" si="54"/>
        <v>60.069999999999993</v>
      </c>
      <c r="AA90" s="31">
        <f t="shared" si="55"/>
        <v>12.013999999999999</v>
      </c>
      <c r="AC90" s="31">
        <f t="shared" si="59"/>
        <v>0</v>
      </c>
      <c r="AD90" s="31">
        <f t="shared" si="56"/>
        <v>0</v>
      </c>
      <c r="AE90" s="31" t="e">
        <f t="shared" si="57"/>
        <v>#DIV/0!</v>
      </c>
      <c r="AF90" s="31">
        <f t="shared" si="58"/>
        <v>0</v>
      </c>
    </row>
    <row r="91" spans="1:32" ht="15" customHeight="1" x14ac:dyDescent="0.2">
      <c r="A91" s="46">
        <v>7</v>
      </c>
      <c r="B91" s="43" t="s">
        <v>11</v>
      </c>
      <c r="C91" s="175"/>
      <c r="D91" s="176"/>
      <c r="E91" s="177" t="e">
        <f t="shared" si="49"/>
        <v>#DIV/0!</v>
      </c>
      <c r="F91" s="178"/>
      <c r="G91" s="181"/>
      <c r="H91" s="176"/>
      <c r="I91" s="24" t="e">
        <f t="shared" si="44"/>
        <v>#DIV/0!</v>
      </c>
      <c r="J91" s="179"/>
      <c r="K91" s="175"/>
      <c r="L91" s="176"/>
      <c r="M91" s="24" t="e">
        <f t="shared" si="62"/>
        <v>#DIV/0!</v>
      </c>
      <c r="N91" s="178"/>
      <c r="O91" s="181"/>
      <c r="P91" s="176"/>
      <c r="Q91" s="211"/>
      <c r="R91" s="178"/>
      <c r="S91" s="22"/>
      <c r="T91" s="23"/>
      <c r="U91" s="24" t="e">
        <f t="shared" si="51"/>
        <v>#DIV/0!</v>
      </c>
      <c r="V91" s="47"/>
      <c r="X91" s="31">
        <f t="shared" si="52"/>
        <v>544</v>
      </c>
      <c r="Y91" s="31">
        <f t="shared" si="53"/>
        <v>35</v>
      </c>
      <c r="Z91" s="139">
        <f t="shared" si="54"/>
        <v>68.599999999999994</v>
      </c>
      <c r="AA91" s="31">
        <f t="shared" si="55"/>
        <v>240.1</v>
      </c>
      <c r="AC91" s="31">
        <f t="shared" si="59"/>
        <v>0</v>
      </c>
      <c r="AD91" s="31">
        <f t="shared" si="56"/>
        <v>0</v>
      </c>
      <c r="AE91" s="31" t="e">
        <f t="shared" si="57"/>
        <v>#DIV/0!</v>
      </c>
      <c r="AF91" s="31">
        <f t="shared" si="58"/>
        <v>0</v>
      </c>
    </row>
    <row r="92" spans="1:32" ht="15" customHeight="1" x14ac:dyDescent="0.2">
      <c r="A92" s="46">
        <v>8</v>
      </c>
      <c r="B92" s="43" t="s">
        <v>12</v>
      </c>
      <c r="C92" s="175"/>
      <c r="D92" s="176"/>
      <c r="E92" s="24" t="e">
        <f t="shared" si="49"/>
        <v>#DIV/0!</v>
      </c>
      <c r="F92" s="178"/>
      <c r="G92" s="181"/>
      <c r="H92" s="176"/>
      <c r="I92" s="24" t="e">
        <f t="shared" si="44"/>
        <v>#DIV/0!</v>
      </c>
      <c r="J92" s="179"/>
      <c r="K92" s="175"/>
      <c r="L92" s="176"/>
      <c r="M92" s="177"/>
      <c r="N92" s="178"/>
      <c r="O92" s="181"/>
      <c r="P92" s="210"/>
      <c r="R92" s="178"/>
      <c r="S92" s="22"/>
      <c r="T92" s="23"/>
      <c r="U92" s="24" t="e">
        <f t="shared" si="51"/>
        <v>#DIV/0!</v>
      </c>
      <c r="V92" s="47"/>
      <c r="X92" s="31">
        <f t="shared" si="52"/>
        <v>823</v>
      </c>
      <c r="Y92" s="31">
        <f t="shared" si="53"/>
        <v>322</v>
      </c>
      <c r="Z92" s="139">
        <f t="shared" si="54"/>
        <v>62.85</v>
      </c>
      <c r="AA92" s="31">
        <f t="shared" si="55"/>
        <v>2023.77</v>
      </c>
      <c r="AC92" s="31">
        <f t="shared" si="59"/>
        <v>0</v>
      </c>
      <c r="AD92" s="31">
        <f>H92+L92+P94</f>
        <v>0</v>
      </c>
      <c r="AE92" s="31" t="e">
        <f t="shared" si="57"/>
        <v>#DIV/0!</v>
      </c>
      <c r="AF92" s="31">
        <f t="shared" si="58"/>
        <v>0</v>
      </c>
    </row>
    <row r="93" spans="1:32" ht="17.45" customHeight="1" x14ac:dyDescent="0.2">
      <c r="A93" s="46">
        <v>9</v>
      </c>
      <c r="B93" s="43" t="s">
        <v>13</v>
      </c>
      <c r="C93" s="175"/>
      <c r="D93" s="176"/>
      <c r="E93" s="24" t="e">
        <f t="shared" si="49"/>
        <v>#DIV/0!</v>
      </c>
      <c r="F93" s="178"/>
      <c r="G93" s="181"/>
      <c r="H93" s="176"/>
      <c r="I93" s="24" t="e">
        <f t="shared" si="44"/>
        <v>#DIV/0!</v>
      </c>
      <c r="J93" s="179"/>
      <c r="K93" s="175"/>
      <c r="L93" s="176"/>
      <c r="M93" s="24" t="e">
        <f t="shared" ref="M93" si="63">N93/L93*10</f>
        <v>#DIV/0!</v>
      </c>
      <c r="N93" s="178"/>
      <c r="O93" s="181"/>
      <c r="P93" s="210"/>
      <c r="R93" s="178"/>
      <c r="S93" s="22"/>
      <c r="T93" s="23"/>
      <c r="U93" s="24" t="e">
        <f t="shared" si="51"/>
        <v>#DIV/0!</v>
      </c>
      <c r="V93" s="47"/>
      <c r="X93" s="31">
        <f t="shared" si="52"/>
        <v>965</v>
      </c>
      <c r="Y93" s="31">
        <f t="shared" si="53"/>
        <v>485</v>
      </c>
      <c r="Z93" s="139">
        <f t="shared" si="54"/>
        <v>66.80412371134021</v>
      </c>
      <c r="AA93" s="31">
        <f t="shared" si="55"/>
        <v>3240</v>
      </c>
      <c r="AC93" s="31">
        <f t="shared" si="59"/>
        <v>0</v>
      </c>
      <c r="AD93" s="31">
        <f>H93+L93+P95</f>
        <v>0</v>
      </c>
      <c r="AE93" s="31" t="e">
        <f t="shared" si="57"/>
        <v>#DIV/0!</v>
      </c>
      <c r="AF93" s="31">
        <f t="shared" si="58"/>
        <v>0</v>
      </c>
    </row>
    <row r="94" spans="1:32" ht="15" customHeight="1" x14ac:dyDescent="0.2">
      <c r="A94" s="46">
        <v>10</v>
      </c>
      <c r="B94" s="43" t="s">
        <v>14</v>
      </c>
      <c r="C94" s="175"/>
      <c r="D94" s="176"/>
      <c r="E94" s="24" t="e">
        <f t="shared" si="49"/>
        <v>#DIV/0!</v>
      </c>
      <c r="F94" s="178"/>
      <c r="G94" s="181"/>
      <c r="H94" s="176"/>
      <c r="I94" s="24" t="e">
        <f t="shared" si="44"/>
        <v>#DIV/0!</v>
      </c>
      <c r="J94" s="179"/>
      <c r="K94" s="175"/>
      <c r="L94" s="176"/>
      <c r="M94" s="177"/>
      <c r="N94" s="178"/>
      <c r="O94" s="181"/>
      <c r="P94" s="176"/>
      <c r="Q94" s="213" t="e">
        <f t="shared" ref="Q94:Q95" si="64">R94/P94*10</f>
        <v>#DIV/0!</v>
      </c>
      <c r="R94" s="178"/>
      <c r="S94" s="22"/>
      <c r="T94" s="23"/>
      <c r="U94" s="24" t="e">
        <f t="shared" si="51"/>
        <v>#DIV/0!</v>
      </c>
      <c r="V94" s="47"/>
      <c r="X94" s="31">
        <f t="shared" si="52"/>
        <v>499</v>
      </c>
      <c r="Y94" s="31">
        <f t="shared" si="53"/>
        <v>67</v>
      </c>
      <c r="Z94" s="139">
        <f t="shared" si="54"/>
        <v>64.400000000000006</v>
      </c>
      <c r="AA94" s="31">
        <f t="shared" si="55"/>
        <v>431.48</v>
      </c>
      <c r="AC94" s="31">
        <f t="shared" si="59"/>
        <v>0</v>
      </c>
      <c r="AD94" s="31" t="e">
        <f>H94+L94+#REF!</f>
        <v>#REF!</v>
      </c>
      <c r="AE94" s="31" t="e">
        <f t="shared" si="57"/>
        <v>#REF!</v>
      </c>
      <c r="AF94" s="31">
        <f t="shared" si="58"/>
        <v>0</v>
      </c>
    </row>
    <row r="95" spans="1:32" ht="15" customHeight="1" x14ac:dyDescent="0.2">
      <c r="A95" s="46">
        <v>11</v>
      </c>
      <c r="B95" s="43" t="s">
        <v>15</v>
      </c>
      <c r="C95" s="175"/>
      <c r="D95" s="176"/>
      <c r="E95" s="24" t="e">
        <f t="shared" si="49"/>
        <v>#DIV/0!</v>
      </c>
      <c r="F95" s="178"/>
      <c r="G95" s="181"/>
      <c r="H95" s="176"/>
      <c r="I95" s="24" t="e">
        <f t="shared" si="44"/>
        <v>#DIV/0!</v>
      </c>
      <c r="J95" s="179"/>
      <c r="K95" s="175"/>
      <c r="L95" s="176"/>
      <c r="M95" s="24" t="e">
        <f t="shared" ref="M95" si="65">N95/L95*10</f>
        <v>#DIV/0!</v>
      </c>
      <c r="N95" s="178"/>
      <c r="O95" s="181"/>
      <c r="P95" s="176"/>
      <c r="Q95" s="213" t="e">
        <f t="shared" si="64"/>
        <v>#DIV/0!</v>
      </c>
      <c r="R95" s="178"/>
      <c r="S95" s="22"/>
      <c r="T95" s="23"/>
      <c r="U95" s="24" t="e">
        <f t="shared" si="51"/>
        <v>#DIV/0!</v>
      </c>
      <c r="V95" s="47"/>
      <c r="X95" s="31">
        <f t="shared" si="52"/>
        <v>312</v>
      </c>
      <c r="Y95" s="31">
        <f t="shared" si="53"/>
        <v>226</v>
      </c>
      <c r="Z95" s="139">
        <f t="shared" si="54"/>
        <v>60.300000000000004</v>
      </c>
      <c r="AA95" s="31">
        <f t="shared" si="55"/>
        <v>1362.78</v>
      </c>
      <c r="AC95" s="31">
        <f t="shared" si="59"/>
        <v>0</v>
      </c>
      <c r="AD95" s="31" t="e">
        <f>H95+L95+#REF!</f>
        <v>#REF!</v>
      </c>
      <c r="AE95" s="31" t="e">
        <f t="shared" si="57"/>
        <v>#REF!</v>
      </c>
      <c r="AF95" s="31">
        <f t="shared" si="58"/>
        <v>0</v>
      </c>
    </row>
    <row r="96" spans="1:32" ht="15" customHeight="1" x14ac:dyDescent="0.2">
      <c r="A96" s="46">
        <v>12</v>
      </c>
      <c r="B96" s="43" t="s">
        <v>16</v>
      </c>
      <c r="C96" s="175"/>
      <c r="D96" s="176"/>
      <c r="E96" s="24" t="e">
        <f t="shared" si="49"/>
        <v>#DIV/0!</v>
      </c>
      <c r="F96" s="178"/>
      <c r="G96" s="181"/>
      <c r="H96" s="176"/>
      <c r="I96" s="24" t="e">
        <f t="shared" si="44"/>
        <v>#DIV/0!</v>
      </c>
      <c r="J96" s="179"/>
      <c r="K96" s="175"/>
      <c r="L96" s="176"/>
      <c r="M96" s="177"/>
      <c r="N96" s="178"/>
      <c r="O96" s="181"/>
      <c r="P96" s="210"/>
      <c r="R96" s="178"/>
      <c r="S96" s="22"/>
      <c r="T96" s="23"/>
      <c r="U96" s="24" t="e">
        <f t="shared" si="51"/>
        <v>#DIV/0!</v>
      </c>
      <c r="V96" s="47"/>
      <c r="X96" s="31">
        <f t="shared" si="52"/>
        <v>464</v>
      </c>
      <c r="Y96" s="31">
        <f t="shared" si="53"/>
        <v>0</v>
      </c>
      <c r="Z96" s="139" t="e">
        <f t="shared" si="54"/>
        <v>#DIV/0!</v>
      </c>
      <c r="AA96" s="31">
        <f t="shared" si="55"/>
        <v>0</v>
      </c>
      <c r="AC96" s="31">
        <f t="shared" si="59"/>
        <v>0</v>
      </c>
      <c r="AD96" s="31">
        <f>H96+L96+P98</f>
        <v>0</v>
      </c>
      <c r="AE96" s="31" t="e">
        <f t="shared" si="57"/>
        <v>#DIV/0!</v>
      </c>
      <c r="AF96" s="31">
        <f t="shared" si="58"/>
        <v>0</v>
      </c>
    </row>
    <row r="97" spans="1:32" ht="15" customHeight="1" x14ac:dyDescent="0.2">
      <c r="A97" s="46">
        <v>13</v>
      </c>
      <c r="B97" s="43" t="s">
        <v>17</v>
      </c>
      <c r="C97" s="175"/>
      <c r="D97" s="176"/>
      <c r="E97" s="24" t="e">
        <f t="shared" si="49"/>
        <v>#DIV/0!</v>
      </c>
      <c r="F97" s="178"/>
      <c r="G97" s="181"/>
      <c r="H97" s="176"/>
      <c r="I97" s="24" t="e">
        <f t="shared" si="44"/>
        <v>#DIV/0!</v>
      </c>
      <c r="J97" s="179"/>
      <c r="K97" s="175"/>
      <c r="L97" s="176"/>
      <c r="M97" s="24" t="e">
        <f t="shared" ref="M97:M98" si="66">N97/L97*10</f>
        <v>#DIV/0!</v>
      </c>
      <c r="N97" s="178"/>
      <c r="O97" s="181"/>
      <c r="P97" s="203"/>
      <c r="Q97" s="211"/>
      <c r="R97" s="178"/>
      <c r="S97" s="22"/>
      <c r="T97" s="23"/>
      <c r="U97" s="24" t="e">
        <f t="shared" si="51"/>
        <v>#DIV/0!</v>
      </c>
      <c r="V97" s="47"/>
      <c r="X97" s="31">
        <f t="shared" si="52"/>
        <v>654</v>
      </c>
      <c r="Y97" s="31">
        <f t="shared" si="53"/>
        <v>10</v>
      </c>
      <c r="Z97" s="139">
        <f t="shared" si="54"/>
        <v>61.4</v>
      </c>
      <c r="AA97" s="31">
        <f t="shared" si="55"/>
        <v>61.4</v>
      </c>
      <c r="AC97" s="31">
        <f t="shared" si="59"/>
        <v>0</v>
      </c>
      <c r="AD97" s="31">
        <f t="shared" ref="AD97:AD109" si="67">H97+L97+P97</f>
        <v>0</v>
      </c>
      <c r="AE97" s="31" t="e">
        <f t="shared" si="57"/>
        <v>#DIV/0!</v>
      </c>
      <c r="AF97" s="31">
        <f t="shared" si="58"/>
        <v>0</v>
      </c>
    </row>
    <row r="98" spans="1:32" ht="15" customHeight="1" x14ac:dyDescent="0.2">
      <c r="A98" s="46">
        <v>14</v>
      </c>
      <c r="B98" s="43" t="s">
        <v>18</v>
      </c>
      <c r="C98" s="175"/>
      <c r="D98" s="176"/>
      <c r="E98" s="24" t="e">
        <f t="shared" si="49"/>
        <v>#DIV/0!</v>
      </c>
      <c r="F98" s="178"/>
      <c r="G98" s="181"/>
      <c r="H98" s="176"/>
      <c r="I98" s="24" t="e">
        <f t="shared" si="44"/>
        <v>#DIV/0!</v>
      </c>
      <c r="J98" s="179"/>
      <c r="K98" s="175"/>
      <c r="L98" s="176"/>
      <c r="M98" s="24" t="e">
        <f t="shared" si="66"/>
        <v>#DIV/0!</v>
      </c>
      <c r="N98" s="178"/>
      <c r="O98" s="209"/>
      <c r="P98" s="176"/>
      <c r="Q98" s="213" t="e">
        <f t="shared" ref="Q98:Q105" si="68">R98/P98*10</f>
        <v>#DIV/0!</v>
      </c>
      <c r="R98" s="178"/>
      <c r="S98" s="22"/>
      <c r="T98" s="23"/>
      <c r="U98" s="24" t="e">
        <f t="shared" si="51"/>
        <v>#DIV/0!</v>
      </c>
      <c r="V98" s="47"/>
      <c r="W98" s="31"/>
      <c r="X98" s="31">
        <f t="shared" si="52"/>
        <v>560</v>
      </c>
      <c r="Y98" s="31">
        <f t="shared" si="53"/>
        <v>0</v>
      </c>
      <c r="Z98" s="139" t="e">
        <f t="shared" si="54"/>
        <v>#DIV/0!</v>
      </c>
      <c r="AA98" s="31">
        <f t="shared" si="55"/>
        <v>0</v>
      </c>
      <c r="AC98" s="31">
        <f t="shared" si="59"/>
        <v>0</v>
      </c>
      <c r="AD98" s="31">
        <f>H98+L98+P100</f>
        <v>0</v>
      </c>
      <c r="AE98" s="31" t="e">
        <f t="shared" si="57"/>
        <v>#DIV/0!</v>
      </c>
      <c r="AF98" s="31">
        <f t="shared" si="58"/>
        <v>0</v>
      </c>
    </row>
    <row r="99" spans="1:32" ht="15" customHeight="1" x14ac:dyDescent="0.2">
      <c r="A99" s="46">
        <v>15</v>
      </c>
      <c r="B99" s="43" t="s">
        <v>28</v>
      </c>
      <c r="C99" s="175"/>
      <c r="D99" s="176"/>
      <c r="E99" s="24" t="e">
        <f t="shared" si="49"/>
        <v>#DIV/0!</v>
      </c>
      <c r="F99" s="178"/>
      <c r="G99" s="181"/>
      <c r="H99" s="176"/>
      <c r="I99" s="24" t="e">
        <f t="shared" si="44"/>
        <v>#DIV/0!</v>
      </c>
      <c r="J99" s="179"/>
      <c r="K99" s="175"/>
      <c r="L99" s="176"/>
      <c r="M99" s="177"/>
      <c r="N99" s="178"/>
      <c r="O99" s="181"/>
      <c r="P99" s="184"/>
      <c r="Q99" s="211"/>
      <c r="R99" s="178"/>
      <c r="S99" s="22"/>
      <c r="T99" s="23"/>
      <c r="U99" s="24" t="e">
        <f t="shared" si="51"/>
        <v>#DIV/0!</v>
      </c>
      <c r="V99" s="47"/>
      <c r="X99" s="31">
        <f t="shared" si="52"/>
        <v>561</v>
      </c>
      <c r="Y99" s="31">
        <f t="shared" si="53"/>
        <v>0</v>
      </c>
      <c r="Z99" s="139" t="e">
        <f t="shared" si="54"/>
        <v>#DIV/0!</v>
      </c>
      <c r="AA99" s="31">
        <f t="shared" si="55"/>
        <v>0</v>
      </c>
      <c r="AC99" s="31">
        <f t="shared" si="59"/>
        <v>0</v>
      </c>
      <c r="AD99" s="31">
        <f t="shared" si="67"/>
        <v>0</v>
      </c>
      <c r="AE99" s="31" t="e">
        <f t="shared" si="57"/>
        <v>#DIV/0!</v>
      </c>
      <c r="AF99" s="31">
        <f t="shared" si="58"/>
        <v>0</v>
      </c>
    </row>
    <row r="100" spans="1:32" ht="15" customHeight="1" x14ac:dyDescent="0.2">
      <c r="A100" s="46">
        <v>16</v>
      </c>
      <c r="B100" s="43" t="s">
        <v>19</v>
      </c>
      <c r="C100" s="175"/>
      <c r="D100" s="176"/>
      <c r="E100" s="24" t="e">
        <f t="shared" si="49"/>
        <v>#DIV/0!</v>
      </c>
      <c r="F100" s="178"/>
      <c r="G100" s="181"/>
      <c r="H100" s="176"/>
      <c r="I100" s="24" t="e">
        <f t="shared" si="44"/>
        <v>#DIV/0!</v>
      </c>
      <c r="J100" s="179"/>
      <c r="K100" s="175"/>
      <c r="L100" s="176"/>
      <c r="M100" s="24" t="e">
        <f t="shared" ref="M100" si="69">N100/L100*10</f>
        <v>#DIV/0!</v>
      </c>
      <c r="N100" s="178"/>
      <c r="O100" s="181"/>
      <c r="P100" s="176"/>
      <c r="Q100" s="24" t="e">
        <f t="shared" si="68"/>
        <v>#DIV/0!</v>
      </c>
      <c r="R100" s="178"/>
      <c r="S100" s="22"/>
      <c r="T100" s="23"/>
      <c r="U100" s="24" t="e">
        <f t="shared" si="51"/>
        <v>#DIV/0!</v>
      </c>
      <c r="V100" s="47"/>
      <c r="X100" s="31">
        <f t="shared" si="52"/>
        <v>743</v>
      </c>
      <c r="Y100" s="31">
        <f t="shared" si="53"/>
        <v>100</v>
      </c>
      <c r="Z100" s="139">
        <f t="shared" si="54"/>
        <v>66.03</v>
      </c>
      <c r="AA100" s="31">
        <f t="shared" si="55"/>
        <v>660.3</v>
      </c>
      <c r="AC100" s="31">
        <f t="shared" si="59"/>
        <v>0</v>
      </c>
      <c r="AD100" s="31">
        <f>H100+L100+P102</f>
        <v>0</v>
      </c>
      <c r="AE100" s="31" t="e">
        <f t="shared" si="57"/>
        <v>#DIV/0!</v>
      </c>
      <c r="AF100" s="31">
        <f t="shared" si="58"/>
        <v>0</v>
      </c>
    </row>
    <row r="101" spans="1:32" ht="15" customHeight="1" x14ac:dyDescent="0.2">
      <c r="A101" s="46">
        <v>17</v>
      </c>
      <c r="B101" s="43" t="s">
        <v>20</v>
      </c>
      <c r="C101" s="175"/>
      <c r="D101" s="176"/>
      <c r="E101" s="24" t="e">
        <f t="shared" si="49"/>
        <v>#DIV/0!</v>
      </c>
      <c r="F101" s="178"/>
      <c r="G101" s="181"/>
      <c r="H101" s="176"/>
      <c r="I101" s="24" t="e">
        <f t="shared" si="44"/>
        <v>#DIV/0!</v>
      </c>
      <c r="J101" s="179"/>
      <c r="K101" s="175"/>
      <c r="L101" s="176"/>
      <c r="M101" s="177"/>
      <c r="N101" s="178"/>
      <c r="O101" s="181"/>
      <c r="P101" s="176"/>
      <c r="Q101" s="24" t="e">
        <f t="shared" si="68"/>
        <v>#DIV/0!</v>
      </c>
      <c r="R101" s="178"/>
      <c r="S101" s="22"/>
      <c r="T101" s="23"/>
      <c r="U101" s="24" t="e">
        <f t="shared" si="51"/>
        <v>#DIV/0!</v>
      </c>
      <c r="V101" s="47"/>
      <c r="X101" s="31">
        <f t="shared" si="52"/>
        <v>243</v>
      </c>
      <c r="Y101" s="31">
        <f t="shared" si="53"/>
        <v>0</v>
      </c>
      <c r="Z101" s="139" t="e">
        <f t="shared" si="54"/>
        <v>#DIV/0!</v>
      </c>
      <c r="AA101" s="31">
        <f t="shared" si="55"/>
        <v>0</v>
      </c>
      <c r="AC101" s="31">
        <f t="shared" si="59"/>
        <v>0</v>
      </c>
      <c r="AD101" s="31">
        <f t="shared" ref="AD101:AD104" si="70">H101+L101+P101</f>
        <v>0</v>
      </c>
      <c r="AE101" s="31" t="e">
        <f t="shared" si="57"/>
        <v>#DIV/0!</v>
      </c>
      <c r="AF101" s="31">
        <f t="shared" si="58"/>
        <v>0</v>
      </c>
    </row>
    <row r="102" spans="1:32" ht="15" customHeight="1" x14ac:dyDescent="0.2">
      <c r="A102" s="46">
        <v>18</v>
      </c>
      <c r="B102" s="43" t="s">
        <v>21</v>
      </c>
      <c r="C102" s="175"/>
      <c r="D102" s="176"/>
      <c r="E102" s="24" t="e">
        <f t="shared" si="49"/>
        <v>#DIV/0!</v>
      </c>
      <c r="F102" s="178"/>
      <c r="G102" s="181"/>
      <c r="H102" s="176"/>
      <c r="I102" s="24" t="e">
        <f t="shared" si="44"/>
        <v>#DIV/0!</v>
      </c>
      <c r="J102" s="179"/>
      <c r="K102" s="175"/>
      <c r="L102" s="176"/>
      <c r="M102" s="24" t="e">
        <f t="shared" ref="M102" si="71">N102/L102*10</f>
        <v>#DIV/0!</v>
      </c>
      <c r="N102" s="178"/>
      <c r="O102" s="181"/>
      <c r="P102" s="176"/>
      <c r="Q102" s="24" t="e">
        <f t="shared" si="68"/>
        <v>#DIV/0!</v>
      </c>
      <c r="R102" s="178"/>
      <c r="S102" s="22"/>
      <c r="T102" s="23"/>
      <c r="U102" s="24" t="e">
        <f t="shared" si="51"/>
        <v>#DIV/0!</v>
      </c>
      <c r="V102" s="47"/>
      <c r="X102" s="31">
        <f t="shared" si="52"/>
        <v>933</v>
      </c>
      <c r="Y102" s="31">
        <f t="shared" si="53"/>
        <v>360</v>
      </c>
      <c r="Z102" s="139">
        <f t="shared" si="54"/>
        <v>67.739999999999995</v>
      </c>
      <c r="AA102" s="31">
        <f t="shared" si="55"/>
        <v>2438.64</v>
      </c>
      <c r="AC102" s="31">
        <f>G102+K102+O105</f>
        <v>0</v>
      </c>
      <c r="AD102" s="31">
        <f>H102+L102+P105</f>
        <v>0</v>
      </c>
      <c r="AE102" s="31" t="e">
        <f t="shared" si="57"/>
        <v>#DIV/0!</v>
      </c>
      <c r="AF102" s="31">
        <f t="shared" si="58"/>
        <v>0</v>
      </c>
    </row>
    <row r="103" spans="1:32" ht="15" customHeight="1" x14ac:dyDescent="0.2">
      <c r="A103" s="46">
        <v>19</v>
      </c>
      <c r="B103" s="43" t="s">
        <v>45</v>
      </c>
      <c r="C103" s="175"/>
      <c r="D103" s="176"/>
      <c r="E103" s="24" t="e">
        <f t="shared" si="49"/>
        <v>#DIV/0!</v>
      </c>
      <c r="F103" s="178"/>
      <c r="G103" s="181"/>
      <c r="H103" s="176"/>
      <c r="I103" s="24" t="e">
        <f t="shared" si="44"/>
        <v>#DIV/0!</v>
      </c>
      <c r="J103" s="179"/>
      <c r="K103" s="175"/>
      <c r="L103" s="176"/>
      <c r="M103" s="177"/>
      <c r="N103" s="178"/>
      <c r="O103" s="181"/>
      <c r="P103" s="176"/>
      <c r="Q103" s="177"/>
      <c r="R103" s="178"/>
      <c r="S103" s="22"/>
      <c r="T103" s="23"/>
      <c r="U103" s="24" t="e">
        <f t="shared" si="51"/>
        <v>#DIV/0!</v>
      </c>
      <c r="V103" s="47"/>
      <c r="X103" s="31">
        <f t="shared" si="52"/>
        <v>451</v>
      </c>
      <c r="Y103" s="31">
        <f t="shared" si="53"/>
        <v>300</v>
      </c>
      <c r="Z103" s="139">
        <f t="shared" si="54"/>
        <v>62.12</v>
      </c>
      <c r="AA103" s="31">
        <f t="shared" si="55"/>
        <v>1863.6</v>
      </c>
      <c r="AC103" s="31">
        <f t="shared" ref="AC103:AC108" si="72">G103+K103+O106</f>
        <v>0</v>
      </c>
      <c r="AD103" s="31">
        <f t="shared" si="70"/>
        <v>0</v>
      </c>
      <c r="AE103" s="31" t="e">
        <f t="shared" si="57"/>
        <v>#DIV/0!</v>
      </c>
      <c r="AF103" s="31">
        <f t="shared" si="58"/>
        <v>0</v>
      </c>
    </row>
    <row r="104" spans="1:32" ht="15" customHeight="1" x14ac:dyDescent="0.2">
      <c r="A104" s="46">
        <v>20</v>
      </c>
      <c r="B104" s="43" t="s">
        <v>22</v>
      </c>
      <c r="C104" s="175"/>
      <c r="D104" s="176"/>
      <c r="E104" s="24" t="e">
        <f t="shared" si="49"/>
        <v>#DIV/0!</v>
      </c>
      <c r="F104" s="178"/>
      <c r="G104" s="181"/>
      <c r="H104" s="176"/>
      <c r="I104" s="24" t="e">
        <f t="shared" si="44"/>
        <v>#DIV/0!</v>
      </c>
      <c r="J104" s="179"/>
      <c r="K104" s="175"/>
      <c r="L104" s="176"/>
      <c r="M104" s="24" t="e">
        <f t="shared" ref="M104:M105" si="73">N104/L104*10</f>
        <v>#DIV/0!</v>
      </c>
      <c r="N104" s="178"/>
      <c r="O104" s="201"/>
      <c r="P104" s="176"/>
      <c r="Q104" s="24" t="e">
        <f t="shared" si="68"/>
        <v>#DIV/0!</v>
      </c>
      <c r="R104" s="178"/>
      <c r="S104" s="22"/>
      <c r="T104" s="23"/>
      <c r="U104" s="24" t="e">
        <f t="shared" si="51"/>
        <v>#DIV/0!</v>
      </c>
      <c r="V104" s="47"/>
      <c r="X104" s="31">
        <f t="shared" si="52"/>
        <v>371</v>
      </c>
      <c r="Y104" s="31">
        <f t="shared" si="53"/>
        <v>323</v>
      </c>
      <c r="Z104" s="139">
        <f t="shared" si="54"/>
        <v>61.20000000000001</v>
      </c>
      <c r="AA104" s="31">
        <f t="shared" si="55"/>
        <v>1976.7600000000002</v>
      </c>
      <c r="AC104" s="31">
        <f t="shared" si="72"/>
        <v>0</v>
      </c>
      <c r="AD104" s="31">
        <f t="shared" si="70"/>
        <v>0</v>
      </c>
      <c r="AE104" s="31" t="e">
        <f t="shared" si="57"/>
        <v>#DIV/0!</v>
      </c>
      <c r="AF104" s="31">
        <f t="shared" si="58"/>
        <v>0</v>
      </c>
    </row>
    <row r="105" spans="1:32" ht="15" customHeight="1" x14ac:dyDescent="0.2">
      <c r="A105" s="46">
        <v>21</v>
      </c>
      <c r="B105" s="43" t="s">
        <v>23</v>
      </c>
      <c r="C105" s="175"/>
      <c r="D105" s="176"/>
      <c r="E105" s="24" t="e">
        <f t="shared" si="49"/>
        <v>#DIV/0!</v>
      </c>
      <c r="F105" s="178"/>
      <c r="G105" s="181"/>
      <c r="H105" s="176"/>
      <c r="I105" s="24" t="e">
        <f t="shared" si="44"/>
        <v>#DIV/0!</v>
      </c>
      <c r="J105" s="179"/>
      <c r="K105" s="175"/>
      <c r="L105" s="176"/>
      <c r="M105" s="24" t="e">
        <f t="shared" si="73"/>
        <v>#DIV/0!</v>
      </c>
      <c r="N105" s="178"/>
      <c r="O105" s="181"/>
      <c r="P105" s="176"/>
      <c r="Q105" s="24" t="e">
        <f t="shared" si="68"/>
        <v>#DIV/0!</v>
      </c>
      <c r="R105" s="178"/>
      <c r="S105" s="22"/>
      <c r="T105" s="23"/>
      <c r="U105" s="24" t="e">
        <f t="shared" si="51"/>
        <v>#DIV/0!</v>
      </c>
      <c r="V105" s="47"/>
      <c r="X105" s="31">
        <f t="shared" si="52"/>
        <v>710</v>
      </c>
      <c r="Y105" s="31">
        <f t="shared" si="53"/>
        <v>134</v>
      </c>
      <c r="Z105" s="139">
        <f t="shared" si="54"/>
        <v>72.760000000000005</v>
      </c>
      <c r="AA105" s="31">
        <f t="shared" si="55"/>
        <v>974.98400000000004</v>
      </c>
      <c r="AC105" s="31">
        <f t="shared" si="72"/>
        <v>0</v>
      </c>
      <c r="AD105" s="31" t="e">
        <f>H105+L105+#REF!</f>
        <v>#REF!</v>
      </c>
      <c r="AE105" s="31" t="e">
        <f t="shared" si="57"/>
        <v>#REF!</v>
      </c>
      <c r="AF105" s="31">
        <f t="shared" si="58"/>
        <v>0</v>
      </c>
    </row>
    <row r="106" spans="1:32" ht="15" customHeight="1" x14ac:dyDescent="0.2">
      <c r="A106" s="46">
        <v>22</v>
      </c>
      <c r="B106" s="43" t="s">
        <v>32</v>
      </c>
      <c r="C106" s="175"/>
      <c r="D106" s="176"/>
      <c r="E106" s="24" t="e">
        <f t="shared" si="49"/>
        <v>#DIV/0!</v>
      </c>
      <c r="F106" s="178"/>
      <c r="G106" s="181"/>
      <c r="H106" s="176"/>
      <c r="I106" s="24" t="e">
        <f t="shared" si="44"/>
        <v>#DIV/0!</v>
      </c>
      <c r="J106" s="179"/>
      <c r="K106" s="175"/>
      <c r="L106" s="176"/>
      <c r="M106" s="177"/>
      <c r="N106" s="178"/>
      <c r="O106" s="181"/>
      <c r="P106" s="176"/>
      <c r="Q106" s="211"/>
      <c r="R106" s="178"/>
      <c r="S106" s="22"/>
      <c r="T106" s="23"/>
      <c r="U106" s="24" t="e">
        <f t="shared" si="51"/>
        <v>#DIV/0!</v>
      </c>
      <c r="V106" s="47"/>
      <c r="X106" s="31">
        <f t="shared" si="52"/>
        <v>420</v>
      </c>
      <c r="Y106" s="31">
        <f t="shared" si="53"/>
        <v>15</v>
      </c>
      <c r="Z106" s="139">
        <f t="shared" si="54"/>
        <v>64</v>
      </c>
      <c r="AA106" s="31">
        <f t="shared" si="55"/>
        <v>96</v>
      </c>
      <c r="AC106" s="31">
        <f t="shared" si="72"/>
        <v>0</v>
      </c>
      <c r="AD106" s="31">
        <f t="shared" si="67"/>
        <v>0</v>
      </c>
      <c r="AE106" s="31" t="e">
        <f t="shared" si="57"/>
        <v>#DIV/0!</v>
      </c>
      <c r="AF106" s="31">
        <f t="shared" si="58"/>
        <v>0</v>
      </c>
    </row>
    <row r="107" spans="1:32" ht="15" customHeight="1" x14ac:dyDescent="0.2">
      <c r="A107" s="46">
        <v>23</v>
      </c>
      <c r="B107" s="43" t="s">
        <v>24</v>
      </c>
      <c r="C107" s="175"/>
      <c r="D107" s="176"/>
      <c r="E107" s="24" t="e">
        <f t="shared" si="49"/>
        <v>#DIV/0!</v>
      </c>
      <c r="F107" s="178"/>
      <c r="G107" s="181"/>
      <c r="H107" s="176"/>
      <c r="I107" s="24" t="e">
        <f t="shared" si="44"/>
        <v>#DIV/0!</v>
      </c>
      <c r="J107" s="179"/>
      <c r="K107" s="175"/>
      <c r="L107" s="176"/>
      <c r="M107" s="177"/>
      <c r="N107" s="178"/>
      <c r="O107" s="181"/>
      <c r="P107" s="210"/>
      <c r="R107" s="178"/>
      <c r="S107" s="22"/>
      <c r="T107" s="23"/>
      <c r="U107" s="24" t="e">
        <f t="shared" si="51"/>
        <v>#DIV/0!</v>
      </c>
      <c r="V107" s="47"/>
      <c r="X107" s="31">
        <f t="shared" si="52"/>
        <v>204</v>
      </c>
      <c r="Y107" s="31">
        <f t="shared" si="53"/>
        <v>0</v>
      </c>
      <c r="Z107" s="139" t="e">
        <f t="shared" si="54"/>
        <v>#DIV/0!</v>
      </c>
      <c r="AA107" s="31">
        <f t="shared" si="55"/>
        <v>0</v>
      </c>
      <c r="AC107" s="31">
        <f t="shared" si="72"/>
        <v>0</v>
      </c>
      <c r="AD107" s="31">
        <f>H107+L107+P110</f>
        <v>0</v>
      </c>
      <c r="AE107" s="31" t="e">
        <f t="shared" si="57"/>
        <v>#DIV/0!</v>
      </c>
      <c r="AF107" s="31">
        <f t="shared" si="58"/>
        <v>0</v>
      </c>
    </row>
    <row r="108" spans="1:32" ht="15" customHeight="1" x14ac:dyDescent="0.2">
      <c r="A108" s="46">
        <v>24</v>
      </c>
      <c r="B108" s="43" t="s">
        <v>25</v>
      </c>
      <c r="C108" s="175"/>
      <c r="D108" s="176"/>
      <c r="E108" s="24" t="e">
        <f t="shared" si="49"/>
        <v>#DIV/0!</v>
      </c>
      <c r="F108" s="178"/>
      <c r="G108" s="181"/>
      <c r="H108" s="176"/>
      <c r="I108" s="24" t="e">
        <f t="shared" si="44"/>
        <v>#DIV/0!</v>
      </c>
      <c r="J108" s="179"/>
      <c r="K108" s="175"/>
      <c r="L108" s="176"/>
      <c r="M108" s="24" t="e">
        <f t="shared" ref="M108:M111" si="74">N108/L108*10</f>
        <v>#DIV/0!</v>
      </c>
      <c r="N108" s="178"/>
      <c r="O108" s="181"/>
      <c r="P108" s="212"/>
      <c r="Q108" s="24" t="e">
        <f t="shared" ref="Q108:Q111" si="75">R108/P108*10</f>
        <v>#DIV/0!</v>
      </c>
      <c r="R108" s="178"/>
      <c r="S108" s="22"/>
      <c r="T108" s="23"/>
      <c r="U108" s="24" t="e">
        <f t="shared" si="51"/>
        <v>#DIV/0!</v>
      </c>
      <c r="V108" s="47"/>
      <c r="X108" s="31">
        <f t="shared" si="52"/>
        <v>134</v>
      </c>
      <c r="Y108" s="31">
        <f t="shared" si="53"/>
        <v>50</v>
      </c>
      <c r="Z108" s="139">
        <f t="shared" si="54"/>
        <v>65.37</v>
      </c>
      <c r="AA108" s="31">
        <f t="shared" si="55"/>
        <v>326.85000000000002</v>
      </c>
      <c r="AC108" s="31">
        <f t="shared" si="72"/>
        <v>0</v>
      </c>
      <c r="AD108" s="31">
        <f>H108+L108+P111</f>
        <v>0</v>
      </c>
      <c r="AE108" s="31" t="e">
        <f t="shared" si="57"/>
        <v>#DIV/0!</v>
      </c>
      <c r="AF108" s="31">
        <f t="shared" si="58"/>
        <v>0</v>
      </c>
    </row>
    <row r="109" spans="1:32" ht="15" customHeight="1" x14ac:dyDescent="0.2">
      <c r="A109" s="46">
        <v>25</v>
      </c>
      <c r="B109" s="43" t="s">
        <v>26</v>
      </c>
      <c r="C109" s="175"/>
      <c r="D109" s="176"/>
      <c r="E109" s="24" t="e">
        <f t="shared" si="49"/>
        <v>#DIV/0!</v>
      </c>
      <c r="F109" s="178"/>
      <c r="G109" s="181"/>
      <c r="H109" s="176"/>
      <c r="I109" s="24" t="e">
        <f t="shared" si="44"/>
        <v>#DIV/0!</v>
      </c>
      <c r="J109" s="179"/>
      <c r="K109" s="175"/>
      <c r="L109" s="176"/>
      <c r="M109" s="24" t="e">
        <f t="shared" si="74"/>
        <v>#DIV/0!</v>
      </c>
      <c r="N109" s="178"/>
      <c r="O109" s="181"/>
      <c r="P109" s="176"/>
      <c r="Q109" s="177"/>
      <c r="R109" s="178"/>
      <c r="S109" s="22"/>
      <c r="T109" s="23"/>
      <c r="U109" s="24" t="e">
        <f t="shared" si="51"/>
        <v>#DIV/0!</v>
      </c>
      <c r="V109" s="47"/>
      <c r="X109" s="31">
        <f t="shared" ref="X109:X111" si="76">O33+C71+G71+K71+O71+C109</f>
        <v>615</v>
      </c>
      <c r="Y109" s="31">
        <f t="shared" ref="Y109:Y111" si="77">P33+D71+H71+L71+P71+D109</f>
        <v>1408</v>
      </c>
      <c r="Z109" s="139">
        <f t="shared" si="54"/>
        <v>65</v>
      </c>
      <c r="AA109" s="31">
        <f t="shared" ref="AA109:AA111" si="78">R33+F71+J71+N71+R71+F109</f>
        <v>9152</v>
      </c>
      <c r="AC109" s="31" t="e">
        <f>G109+K109+#REF!</f>
        <v>#REF!</v>
      </c>
      <c r="AD109" s="31">
        <f t="shared" si="67"/>
        <v>0</v>
      </c>
      <c r="AE109" s="31" t="e">
        <f t="shared" si="57"/>
        <v>#DIV/0!</v>
      </c>
      <c r="AF109" s="31">
        <f t="shared" si="58"/>
        <v>0</v>
      </c>
    </row>
    <row r="110" spans="1:32" ht="15" customHeight="1" x14ac:dyDescent="0.2">
      <c r="A110" s="46">
        <v>26</v>
      </c>
      <c r="B110" s="44" t="s">
        <v>27</v>
      </c>
      <c r="C110" s="175"/>
      <c r="D110" s="176"/>
      <c r="E110" s="24" t="e">
        <f t="shared" si="49"/>
        <v>#DIV/0!</v>
      </c>
      <c r="F110" s="178"/>
      <c r="G110" s="202"/>
      <c r="H110" s="203"/>
      <c r="I110" s="24" t="e">
        <f t="shared" si="44"/>
        <v>#DIV/0!</v>
      </c>
      <c r="J110" s="179"/>
      <c r="K110" s="175"/>
      <c r="L110" s="176"/>
      <c r="M110" s="24" t="e">
        <f t="shared" si="74"/>
        <v>#DIV/0!</v>
      </c>
      <c r="N110" s="178"/>
      <c r="O110" s="181"/>
      <c r="P110" s="176"/>
      <c r="Q110" s="24" t="e">
        <f t="shared" si="75"/>
        <v>#DIV/0!</v>
      </c>
      <c r="R110" s="178"/>
      <c r="S110" s="22"/>
      <c r="T110" s="23"/>
      <c r="U110" s="24" t="e">
        <f t="shared" si="51"/>
        <v>#DIV/0!</v>
      </c>
      <c r="V110" s="47"/>
      <c r="X110" s="31">
        <f t="shared" si="76"/>
        <v>81</v>
      </c>
      <c r="Y110" s="31">
        <f t="shared" si="77"/>
        <v>246</v>
      </c>
      <c r="Z110" s="139">
        <f t="shared" si="54"/>
        <v>60.3</v>
      </c>
      <c r="AA110" s="31">
        <f t="shared" si="78"/>
        <v>1483.3799999999999</v>
      </c>
      <c r="AC110" s="31" t="e">
        <f>G110+K110+#REF!</f>
        <v>#REF!</v>
      </c>
      <c r="AD110" s="31" t="e">
        <f>H110+L110+#REF!</f>
        <v>#REF!</v>
      </c>
      <c r="AE110" s="31" t="e">
        <f t="shared" si="57"/>
        <v>#REF!</v>
      </c>
      <c r="AF110" s="31">
        <f t="shared" si="58"/>
        <v>0</v>
      </c>
    </row>
    <row r="111" spans="1:32" ht="15" customHeight="1" thickBot="1" x14ac:dyDescent="0.25">
      <c r="A111" s="46">
        <v>27</v>
      </c>
      <c r="B111" s="44" t="s">
        <v>88</v>
      </c>
      <c r="C111" s="175"/>
      <c r="D111" s="176"/>
      <c r="E111" s="24" t="e">
        <f t="shared" si="49"/>
        <v>#DIV/0!</v>
      </c>
      <c r="F111" s="178"/>
      <c r="G111" s="202"/>
      <c r="H111" s="203"/>
      <c r="I111" s="177"/>
      <c r="J111" s="179"/>
      <c r="K111" s="175"/>
      <c r="L111" s="176"/>
      <c r="M111" s="24" t="e">
        <f t="shared" si="74"/>
        <v>#DIV/0!</v>
      </c>
      <c r="N111" s="178"/>
      <c r="O111" s="181"/>
      <c r="P111" s="176"/>
      <c r="Q111" s="24" t="e">
        <f t="shared" si="75"/>
        <v>#DIV/0!</v>
      </c>
      <c r="R111" s="178"/>
      <c r="S111" s="22"/>
      <c r="T111" s="23"/>
      <c r="U111" s="24" t="e">
        <f t="shared" si="51"/>
        <v>#DIV/0!</v>
      </c>
      <c r="V111" s="47"/>
      <c r="X111" s="145">
        <f t="shared" si="76"/>
        <v>213</v>
      </c>
      <c r="Y111" s="145">
        <f t="shared" si="77"/>
        <v>0</v>
      </c>
      <c r="Z111" s="146" t="e">
        <f t="shared" si="54"/>
        <v>#DIV/0!</v>
      </c>
      <c r="AA111" s="145">
        <f t="shared" si="78"/>
        <v>0</v>
      </c>
      <c r="AC111" s="145" t="e">
        <f>G111+K111+#REF!</f>
        <v>#REF!</v>
      </c>
      <c r="AD111" s="145" t="e">
        <f>H111+L111+#REF!</f>
        <v>#REF!</v>
      </c>
      <c r="AE111" s="145" t="e">
        <f t="shared" si="57"/>
        <v>#REF!</v>
      </c>
      <c r="AF111" s="145">
        <f t="shared" si="58"/>
        <v>0</v>
      </c>
    </row>
    <row r="112" spans="1:32" s="19" customFormat="1" ht="15" customHeight="1" thickBot="1" x14ac:dyDescent="0.25">
      <c r="A112" s="222" t="s">
        <v>7</v>
      </c>
      <c r="B112" s="223"/>
      <c r="C112" s="48">
        <f>SUM(C85:C111)</f>
        <v>0</v>
      </c>
      <c r="D112" s="49">
        <f>SUM(D85:D111)</f>
        <v>0</v>
      </c>
      <c r="E112" s="50" t="e">
        <f>F112/D112*10</f>
        <v>#DIV/0!</v>
      </c>
      <c r="F112" s="51">
        <f>SUM(F85:F111)</f>
        <v>0</v>
      </c>
      <c r="G112" s="48">
        <f>SUM(G85:G111)</f>
        <v>0</v>
      </c>
      <c r="H112" s="49">
        <f>SUM(H85:H111)</f>
        <v>0</v>
      </c>
      <c r="I112" s="50" t="e">
        <f>J112/H112*10</f>
        <v>#DIV/0!</v>
      </c>
      <c r="J112" s="51">
        <f>SUM(J85:J111)</f>
        <v>0</v>
      </c>
      <c r="K112" s="48">
        <f>SUM(K85:K111)</f>
        <v>0</v>
      </c>
      <c r="L112" s="49">
        <f>SUM(L85:L111)</f>
        <v>0</v>
      </c>
      <c r="M112" s="50" t="e">
        <f>N112/L112*10</f>
        <v>#DIV/0!</v>
      </c>
      <c r="N112" s="51">
        <f>SUM(N85:N111)</f>
        <v>0</v>
      </c>
      <c r="O112" s="48">
        <f>SUM(O85:O111)</f>
        <v>0</v>
      </c>
      <c r="P112" s="49">
        <f>SUM(P85:P111)</f>
        <v>0</v>
      </c>
      <c r="Q112" s="50" t="e">
        <f>R112/P112*10</f>
        <v>#DIV/0!</v>
      </c>
      <c r="R112" s="51">
        <f>SUM(R85:R111)</f>
        <v>0</v>
      </c>
      <c r="S112" s="48">
        <f>SUM(S85:S111)</f>
        <v>0</v>
      </c>
      <c r="T112" s="49">
        <f>SUM(T85:T111)</f>
        <v>0</v>
      </c>
      <c r="U112" s="50" t="e">
        <f t="shared" si="45"/>
        <v>#DIV/0!</v>
      </c>
      <c r="V112" s="52">
        <f>SUM(V85:V111)</f>
        <v>0</v>
      </c>
      <c r="X112" s="123">
        <f>SUM(X85:X111)</f>
        <v>15054</v>
      </c>
      <c r="Y112" s="123">
        <f>SUM(Y85:Y111)</f>
        <v>6167</v>
      </c>
      <c r="Z112" s="144">
        <f t="shared" ref="Z112" si="79">AA112/Y112*10</f>
        <v>65.492622020431327</v>
      </c>
      <c r="AA112" s="123">
        <f>SUM(AA85:AA111)</f>
        <v>40389.299999999996</v>
      </c>
      <c r="AC112" s="123" t="e">
        <f>SUM(AC85:AC111)</f>
        <v>#REF!</v>
      </c>
      <c r="AD112" s="123" t="e">
        <f>SUM(AD85:AD111)</f>
        <v>#REF!</v>
      </c>
      <c r="AE112" s="144" t="e">
        <f t="shared" si="57"/>
        <v>#REF!</v>
      </c>
      <c r="AF112" s="123">
        <f>SUM(AF85:AF111)</f>
        <v>0</v>
      </c>
    </row>
    <row r="113" spans="3:32" ht="15" customHeight="1" thickTop="1" x14ac:dyDescent="0.2">
      <c r="C113" s="208"/>
      <c r="D113" s="208"/>
      <c r="E113" s="208"/>
      <c r="F113" s="208"/>
      <c r="O113" s="31"/>
    </row>
    <row r="114" spans="3:32" ht="15" customHeight="1" x14ac:dyDescent="0.2">
      <c r="C114" s="31" t="e">
        <f>#NULL!</f>
        <v>#NULL!</v>
      </c>
      <c r="D114" s="31" t="e">
        <f>#NULL!</f>
        <v>#NULL!</v>
      </c>
      <c r="E114" s="139" t="e">
        <f>#NULL!</f>
        <v>#NULL!</v>
      </c>
      <c r="F114" s="31" t="e">
        <f>#NULL!</f>
        <v>#NULL!</v>
      </c>
      <c r="N114" s="31"/>
      <c r="R114" s="31"/>
      <c r="V114" s="142"/>
      <c r="X114" s="31" t="e">
        <f>#NULL!</f>
        <v>#NULL!</v>
      </c>
      <c r="Y114" s="31" t="e">
        <f>#NULL!</f>
        <v>#NULL!</v>
      </c>
      <c r="Z114" s="139" t="e">
        <f>#NULL!</f>
        <v>#NULL!</v>
      </c>
      <c r="AA114" s="31" t="e">
        <f>#NULL!</f>
        <v>#NULL!</v>
      </c>
      <c r="AC114" s="31" t="e">
        <f>#NULL!</f>
        <v>#NULL!</v>
      </c>
      <c r="AD114" s="31" t="e">
        <f>#NULL!</f>
        <v>#NULL!</v>
      </c>
      <c r="AE114" s="139" t="e">
        <f>#NULL!</f>
        <v>#NULL!</v>
      </c>
      <c r="AF114" s="31" t="e">
        <f>#NULL!</f>
        <v>#NULL!</v>
      </c>
    </row>
    <row r="115" spans="3:32" ht="15" customHeight="1" x14ac:dyDescent="0.2">
      <c r="V115" s="31"/>
    </row>
  </sheetData>
  <mergeCells count="42">
    <mergeCell ref="AC81:AF81"/>
    <mergeCell ref="AC82:AF82"/>
    <mergeCell ref="S82:V82"/>
    <mergeCell ref="X82:AA82"/>
    <mergeCell ref="X81:AA81"/>
    <mergeCell ref="AC6:AF6"/>
    <mergeCell ref="AH5:AK5"/>
    <mergeCell ref="AH6:AK6"/>
    <mergeCell ref="S6:V6"/>
    <mergeCell ref="X5:AA5"/>
    <mergeCell ref="X6:AA6"/>
    <mergeCell ref="AC5:AF5"/>
    <mergeCell ref="A5:A8"/>
    <mergeCell ref="B5:B8"/>
    <mergeCell ref="C6:F6"/>
    <mergeCell ref="G6:J6"/>
    <mergeCell ref="K6:N6"/>
    <mergeCell ref="C5:V5"/>
    <mergeCell ref="A1:V1"/>
    <mergeCell ref="A40:V40"/>
    <mergeCell ref="A78:V78"/>
    <mergeCell ref="C43:V43"/>
    <mergeCell ref="A36:B36"/>
    <mergeCell ref="C44:F44"/>
    <mergeCell ref="A74:B74"/>
    <mergeCell ref="G44:J44"/>
    <mergeCell ref="K44:N44"/>
    <mergeCell ref="O44:R44"/>
    <mergeCell ref="A2:V2"/>
    <mergeCell ref="A3:V3"/>
    <mergeCell ref="A43:A46"/>
    <mergeCell ref="B43:B46"/>
    <mergeCell ref="S44:V44"/>
    <mergeCell ref="O6:R6"/>
    <mergeCell ref="A112:B112"/>
    <mergeCell ref="A81:A84"/>
    <mergeCell ref="B81:B84"/>
    <mergeCell ref="C82:F82"/>
    <mergeCell ref="G82:J82"/>
    <mergeCell ref="C81:V81"/>
    <mergeCell ref="K82:N82"/>
    <mergeCell ref="O82:R82"/>
  </mergeCells>
  <phoneticPr fontId="0" type="noConversion"/>
  <pageMargins left="1.3779527559055118" right="0.27559055118110237" top="0.59055118110236227" bottom="0.19685039370078741" header="0.51181102362204722" footer="0.51181102362204722"/>
  <pageSetup paperSize="5" scale="75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K114"/>
  <sheetViews>
    <sheetView zoomScale="90" zoomScaleNormal="90" workbookViewId="0">
      <selection activeCell="Q22" sqref="Q22"/>
    </sheetView>
  </sheetViews>
  <sheetFormatPr defaultColWidth="9.140625" defaultRowHeight="15" customHeight="1" x14ac:dyDescent="0.2"/>
  <cols>
    <col min="1" max="1" width="4.7109375" style="20" customWidth="1"/>
    <col min="2" max="2" width="15.7109375" style="20" customWidth="1"/>
    <col min="3" max="15" width="8.7109375" style="20" customWidth="1"/>
    <col min="16" max="16" width="8.7109375" style="30" customWidth="1"/>
    <col min="17" max="17" width="8.7109375" style="20" customWidth="1"/>
    <col min="18" max="18" width="8.7109375" style="30" customWidth="1"/>
    <col min="19" max="22" width="8.7109375" style="20" customWidth="1"/>
    <col min="23" max="16384" width="9.140625" style="20"/>
  </cols>
  <sheetData>
    <row r="1" spans="1:37" ht="18" customHeight="1" x14ac:dyDescent="0.2">
      <c r="A1" s="238" t="s">
        <v>60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2" spans="1:37" ht="18" customHeight="1" x14ac:dyDescent="0.2">
      <c r="A2" s="240" t="s">
        <v>63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1:37" ht="18" customHeight="1" x14ac:dyDescent="0.2">
      <c r="A3" s="240" t="s">
        <v>95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</row>
    <row r="4" spans="1:37" ht="18" customHeight="1" thickBo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37" ht="15" customHeight="1" thickTop="1" thickBot="1" x14ac:dyDescent="0.25">
      <c r="A5" s="224" t="s">
        <v>77</v>
      </c>
      <c r="B5" s="227" t="s">
        <v>53</v>
      </c>
      <c r="C5" s="234" t="s">
        <v>43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  <c r="X5" s="245" t="s">
        <v>44</v>
      </c>
      <c r="Y5" s="245"/>
      <c r="Z5" s="245"/>
      <c r="AA5" s="245"/>
      <c r="AC5" s="245" t="s">
        <v>44</v>
      </c>
      <c r="AD5" s="245"/>
      <c r="AE5" s="245"/>
      <c r="AF5" s="245"/>
      <c r="AH5" s="245" t="s">
        <v>44</v>
      </c>
      <c r="AI5" s="245"/>
      <c r="AJ5" s="245"/>
      <c r="AK5" s="245"/>
    </row>
    <row r="6" spans="1:37" ht="15" customHeight="1" x14ac:dyDescent="0.2">
      <c r="A6" s="225"/>
      <c r="B6" s="228"/>
      <c r="C6" s="242" t="s">
        <v>33</v>
      </c>
      <c r="D6" s="243"/>
      <c r="E6" s="243"/>
      <c r="F6" s="244"/>
      <c r="G6" s="242" t="s">
        <v>34</v>
      </c>
      <c r="H6" s="243"/>
      <c r="I6" s="243"/>
      <c r="J6" s="244"/>
      <c r="K6" s="242" t="s">
        <v>35</v>
      </c>
      <c r="L6" s="243"/>
      <c r="M6" s="243"/>
      <c r="N6" s="244"/>
      <c r="O6" s="242" t="s">
        <v>36</v>
      </c>
      <c r="P6" s="243"/>
      <c r="Q6" s="243"/>
      <c r="R6" s="244"/>
      <c r="S6" s="242" t="s">
        <v>71</v>
      </c>
      <c r="T6" s="243"/>
      <c r="U6" s="243"/>
      <c r="V6" s="249"/>
      <c r="X6" s="245" t="s">
        <v>82</v>
      </c>
      <c r="Y6" s="245"/>
      <c r="Z6" s="245"/>
      <c r="AA6" s="245"/>
      <c r="AC6" s="245" t="s">
        <v>87</v>
      </c>
      <c r="AD6" s="245"/>
      <c r="AE6" s="245"/>
      <c r="AF6" s="245"/>
      <c r="AH6" s="245" t="s">
        <v>84</v>
      </c>
      <c r="AI6" s="245"/>
      <c r="AJ6" s="245"/>
      <c r="AK6" s="245"/>
    </row>
    <row r="7" spans="1:37" ht="15" customHeight="1" x14ac:dyDescent="0.2">
      <c r="A7" s="225"/>
      <c r="B7" s="228"/>
      <c r="C7" s="36" t="s">
        <v>2</v>
      </c>
      <c r="D7" s="37" t="s">
        <v>3</v>
      </c>
      <c r="E7" s="37" t="s">
        <v>31</v>
      </c>
      <c r="F7" s="38" t="s">
        <v>4</v>
      </c>
      <c r="G7" s="36" t="s">
        <v>2</v>
      </c>
      <c r="H7" s="37" t="s">
        <v>3</v>
      </c>
      <c r="I7" s="37" t="s">
        <v>31</v>
      </c>
      <c r="J7" s="38" t="s">
        <v>4</v>
      </c>
      <c r="K7" s="36" t="s">
        <v>2</v>
      </c>
      <c r="L7" s="37" t="s">
        <v>3</v>
      </c>
      <c r="M7" s="37" t="s">
        <v>31</v>
      </c>
      <c r="N7" s="38" t="s">
        <v>4</v>
      </c>
      <c r="O7" s="36" t="s">
        <v>2</v>
      </c>
      <c r="P7" s="37" t="s">
        <v>3</v>
      </c>
      <c r="Q7" s="37" t="s">
        <v>31</v>
      </c>
      <c r="R7" s="38" t="s">
        <v>4</v>
      </c>
      <c r="S7" s="36" t="s">
        <v>2</v>
      </c>
      <c r="T7" s="37" t="s">
        <v>3</v>
      </c>
      <c r="U7" s="37" t="s">
        <v>31</v>
      </c>
      <c r="V7" s="53" t="s">
        <v>4</v>
      </c>
      <c r="X7" s="143" t="s">
        <v>2</v>
      </c>
      <c r="Y7" s="143" t="s">
        <v>3</v>
      </c>
      <c r="Z7" s="143" t="s">
        <v>31</v>
      </c>
      <c r="AA7" s="143" t="s">
        <v>4</v>
      </c>
      <c r="AC7" s="143" t="s">
        <v>2</v>
      </c>
      <c r="AD7" s="143" t="s">
        <v>3</v>
      </c>
      <c r="AE7" s="143" t="s">
        <v>31</v>
      </c>
      <c r="AF7" s="143" t="s">
        <v>4</v>
      </c>
      <c r="AH7" s="143" t="s">
        <v>2</v>
      </c>
      <c r="AI7" s="143" t="s">
        <v>3</v>
      </c>
      <c r="AJ7" s="143" t="s">
        <v>31</v>
      </c>
      <c r="AK7" s="143" t="s">
        <v>4</v>
      </c>
    </row>
    <row r="8" spans="1:37" ht="15" customHeight="1" thickBot="1" x14ac:dyDescent="0.25">
      <c r="A8" s="226"/>
      <c r="B8" s="229"/>
      <c r="C8" s="39" t="s">
        <v>5</v>
      </c>
      <c r="D8" s="40" t="s">
        <v>5</v>
      </c>
      <c r="E8" s="40" t="s">
        <v>6</v>
      </c>
      <c r="F8" s="41" t="s">
        <v>47</v>
      </c>
      <c r="G8" s="39" t="s">
        <v>5</v>
      </c>
      <c r="H8" s="40" t="s">
        <v>5</v>
      </c>
      <c r="I8" s="40" t="s">
        <v>6</v>
      </c>
      <c r="J8" s="41" t="s">
        <v>47</v>
      </c>
      <c r="K8" s="39" t="s">
        <v>5</v>
      </c>
      <c r="L8" s="40" t="s">
        <v>5</v>
      </c>
      <c r="M8" s="40" t="s">
        <v>6</v>
      </c>
      <c r="N8" s="41" t="s">
        <v>47</v>
      </c>
      <c r="O8" s="39" t="s">
        <v>5</v>
      </c>
      <c r="P8" s="40" t="s">
        <v>5</v>
      </c>
      <c r="Q8" s="40" t="s">
        <v>6</v>
      </c>
      <c r="R8" s="41" t="s">
        <v>47</v>
      </c>
      <c r="S8" s="39" t="s">
        <v>5</v>
      </c>
      <c r="T8" s="40" t="s">
        <v>5</v>
      </c>
      <c r="U8" s="40" t="s">
        <v>6</v>
      </c>
      <c r="V8" s="54" t="s">
        <v>47</v>
      </c>
      <c r="X8" s="142" t="s">
        <v>79</v>
      </c>
      <c r="Y8" s="142" t="s">
        <v>79</v>
      </c>
      <c r="Z8" s="142" t="s">
        <v>80</v>
      </c>
      <c r="AA8" s="142" t="s">
        <v>56</v>
      </c>
      <c r="AC8" s="142" t="s">
        <v>79</v>
      </c>
      <c r="AD8" s="142" t="s">
        <v>79</v>
      </c>
      <c r="AE8" s="142" t="s">
        <v>80</v>
      </c>
      <c r="AF8" s="142" t="s">
        <v>56</v>
      </c>
      <c r="AH8" s="142" t="s">
        <v>79</v>
      </c>
      <c r="AI8" s="142" t="s">
        <v>79</v>
      </c>
      <c r="AJ8" s="142" t="s">
        <v>80</v>
      </c>
      <c r="AK8" s="142" t="s">
        <v>56</v>
      </c>
    </row>
    <row r="9" spans="1:37" ht="15" customHeight="1" thickTop="1" x14ac:dyDescent="0.2">
      <c r="A9" s="46">
        <v>1</v>
      </c>
      <c r="B9" s="43" t="s">
        <v>8</v>
      </c>
      <c r="C9" s="175"/>
      <c r="D9" s="179"/>
      <c r="E9" s="177"/>
      <c r="F9" s="180"/>
      <c r="G9" s="175"/>
      <c r="H9" s="181"/>
      <c r="I9" s="177"/>
      <c r="J9" s="181"/>
      <c r="K9" s="175"/>
      <c r="L9" s="181"/>
      <c r="M9" s="177"/>
      <c r="N9" s="178"/>
      <c r="O9" s="175"/>
      <c r="P9" s="179"/>
      <c r="Q9" s="24"/>
      <c r="R9" s="179"/>
      <c r="S9" s="22"/>
      <c r="T9" s="23"/>
      <c r="U9" s="24"/>
      <c r="V9" s="47"/>
      <c r="X9" s="31">
        <f>C9+G9+K9</f>
        <v>0</v>
      </c>
      <c r="Y9" s="31">
        <f t="shared" ref="Y9:AA9" si="0">D9+H9+L9</f>
        <v>0</v>
      </c>
      <c r="Z9" s="139" t="e">
        <f>AA9/Y9*10</f>
        <v>#DIV/0!</v>
      </c>
      <c r="AA9" s="31">
        <f t="shared" si="0"/>
        <v>0</v>
      </c>
      <c r="AC9" s="31">
        <v>0</v>
      </c>
      <c r="AD9" s="31">
        <v>0</v>
      </c>
      <c r="AE9" s="139" t="e">
        <f>AF9/AD9*10</f>
        <v>#DIV/0!</v>
      </c>
      <c r="AF9" s="31">
        <v>0</v>
      </c>
      <c r="AH9" s="31">
        <f>X9+AC9</f>
        <v>0</v>
      </c>
      <c r="AI9" s="31">
        <f t="shared" ref="AI9:AK9" si="1">Y9+AD9</f>
        <v>0</v>
      </c>
      <c r="AJ9" s="139" t="e">
        <f>AK9/AI9*10</f>
        <v>#DIV/0!</v>
      </c>
      <c r="AK9" s="31">
        <f t="shared" si="1"/>
        <v>0</v>
      </c>
    </row>
    <row r="10" spans="1:37" ht="15" customHeight="1" x14ac:dyDescent="0.2">
      <c r="A10" s="46">
        <v>2</v>
      </c>
      <c r="B10" s="43" t="s">
        <v>9</v>
      </c>
      <c r="C10" s="175"/>
      <c r="D10" s="179"/>
      <c r="E10" s="177"/>
      <c r="F10" s="180"/>
      <c r="G10" s="175"/>
      <c r="H10" s="181"/>
      <c r="I10" s="177"/>
      <c r="J10" s="181"/>
      <c r="K10" s="175"/>
      <c r="L10" s="181"/>
      <c r="M10" s="177"/>
      <c r="N10" s="178"/>
      <c r="O10" s="175"/>
      <c r="P10" s="179"/>
      <c r="Q10" s="182"/>
      <c r="R10" s="179"/>
      <c r="S10" s="22"/>
      <c r="T10" s="23"/>
      <c r="U10" s="24"/>
      <c r="V10" s="47"/>
      <c r="X10" s="31">
        <f t="shared" ref="X10:X32" si="2">C10+G10+K10</f>
        <v>0</v>
      </c>
      <c r="Y10" s="31">
        <f t="shared" ref="Y10:Y32" si="3">D10+H10+L10</f>
        <v>0</v>
      </c>
      <c r="Z10" s="139" t="e">
        <f t="shared" ref="Z10:Z32" si="4">AA10/Y10*10</f>
        <v>#DIV/0!</v>
      </c>
      <c r="AA10" s="31">
        <f t="shared" ref="AA10:AA32" si="5">F10+J10+N10</f>
        <v>0</v>
      </c>
      <c r="AC10" s="31">
        <v>0</v>
      </c>
      <c r="AD10" s="31">
        <v>0</v>
      </c>
      <c r="AE10" s="139" t="e">
        <f t="shared" ref="AE10:AE35" si="6">AF10/AD10*10</f>
        <v>#DIV/0!</v>
      </c>
      <c r="AF10" s="31">
        <v>0</v>
      </c>
      <c r="AH10" s="31">
        <f t="shared" ref="AH10:AH30" si="7">X10+AC10</f>
        <v>0</v>
      </c>
      <c r="AI10" s="31">
        <f t="shared" ref="AI10:AI30" si="8">Y10+AD10</f>
        <v>0</v>
      </c>
      <c r="AJ10" s="139" t="e">
        <f t="shared" ref="AJ10:AJ30" si="9">AK10/AI10*10</f>
        <v>#DIV/0!</v>
      </c>
      <c r="AK10" s="31">
        <f t="shared" ref="AK10:AK30" si="10">AA10+AF10</f>
        <v>0</v>
      </c>
    </row>
    <row r="11" spans="1:37" ht="15" customHeight="1" x14ac:dyDescent="0.2">
      <c r="A11" s="46">
        <v>3</v>
      </c>
      <c r="B11" s="43" t="s">
        <v>52</v>
      </c>
      <c r="C11" s="175"/>
      <c r="D11" s="179"/>
      <c r="E11" s="177"/>
      <c r="F11" s="180"/>
      <c r="G11" s="175"/>
      <c r="H11" s="181"/>
      <c r="I11" s="177"/>
      <c r="J11" s="181"/>
      <c r="K11" s="175"/>
      <c r="L11" s="181">
        <v>30</v>
      </c>
      <c r="M11" s="177">
        <f t="shared" ref="M11" si="11">N11/L11*10</f>
        <v>27.666666666666664</v>
      </c>
      <c r="N11" s="178">
        <v>83</v>
      </c>
      <c r="O11" s="175"/>
      <c r="P11" s="179"/>
      <c r="Q11" s="24"/>
      <c r="R11" s="179"/>
      <c r="S11" s="22"/>
      <c r="T11" s="23"/>
      <c r="U11" s="24"/>
      <c r="V11" s="47"/>
      <c r="X11" s="31">
        <f t="shared" si="2"/>
        <v>0</v>
      </c>
      <c r="Y11" s="31">
        <f t="shared" si="3"/>
        <v>30</v>
      </c>
      <c r="Z11" s="139">
        <f t="shared" si="4"/>
        <v>27.666666666666664</v>
      </c>
      <c r="AA11" s="31">
        <f t="shared" si="5"/>
        <v>83</v>
      </c>
      <c r="AC11" s="31">
        <v>25</v>
      </c>
      <c r="AD11" s="31">
        <v>0</v>
      </c>
      <c r="AE11" s="139" t="e">
        <f t="shared" si="6"/>
        <v>#DIV/0!</v>
      </c>
      <c r="AF11" s="31">
        <v>0</v>
      </c>
      <c r="AH11" s="31">
        <f t="shared" si="7"/>
        <v>25</v>
      </c>
      <c r="AI11" s="31">
        <f t="shared" si="8"/>
        <v>30</v>
      </c>
      <c r="AJ11" s="139">
        <f t="shared" si="9"/>
        <v>27.666666666666664</v>
      </c>
      <c r="AK11" s="31">
        <f t="shared" si="10"/>
        <v>83</v>
      </c>
    </row>
    <row r="12" spans="1:37" ht="15" customHeight="1" x14ac:dyDescent="0.2">
      <c r="A12" s="46">
        <v>4</v>
      </c>
      <c r="B12" s="43" t="s">
        <v>10</v>
      </c>
      <c r="C12" s="175"/>
      <c r="D12" s="179"/>
      <c r="E12" s="177"/>
      <c r="F12" s="180"/>
      <c r="G12" s="175"/>
      <c r="H12" s="181"/>
      <c r="I12" s="177"/>
      <c r="J12" s="181"/>
      <c r="K12" s="175"/>
      <c r="L12" s="181"/>
      <c r="M12" s="177"/>
      <c r="N12" s="178"/>
      <c r="O12" s="175"/>
      <c r="P12" s="179"/>
      <c r="Q12" s="182"/>
      <c r="R12" s="179"/>
      <c r="S12" s="22"/>
      <c r="T12" s="23"/>
      <c r="U12" s="24"/>
      <c r="V12" s="47"/>
      <c r="X12" s="31">
        <f t="shared" si="2"/>
        <v>0</v>
      </c>
      <c r="Y12" s="31">
        <f t="shared" si="3"/>
        <v>0</v>
      </c>
      <c r="Z12" s="139" t="e">
        <f t="shared" si="4"/>
        <v>#DIV/0!</v>
      </c>
      <c r="AA12" s="31">
        <f t="shared" si="5"/>
        <v>0</v>
      </c>
      <c r="AC12" s="31">
        <v>0</v>
      </c>
      <c r="AD12" s="31">
        <v>0</v>
      </c>
      <c r="AE12" s="139" t="e">
        <f t="shared" si="6"/>
        <v>#DIV/0!</v>
      </c>
      <c r="AF12" s="31">
        <v>0</v>
      </c>
      <c r="AH12" s="31">
        <f t="shared" si="7"/>
        <v>0</v>
      </c>
      <c r="AI12" s="31">
        <f t="shared" si="8"/>
        <v>0</v>
      </c>
      <c r="AJ12" s="139" t="e">
        <f t="shared" si="9"/>
        <v>#DIV/0!</v>
      </c>
      <c r="AK12" s="31">
        <f t="shared" si="10"/>
        <v>0</v>
      </c>
    </row>
    <row r="13" spans="1:37" ht="15" customHeight="1" x14ac:dyDescent="0.2">
      <c r="A13" s="46">
        <v>5</v>
      </c>
      <c r="B13" s="43" t="s">
        <v>29</v>
      </c>
      <c r="C13" s="175"/>
      <c r="D13" s="179"/>
      <c r="E13" s="177"/>
      <c r="F13" s="180"/>
      <c r="G13" s="175"/>
      <c r="H13" s="181"/>
      <c r="I13" s="177"/>
      <c r="J13" s="181"/>
      <c r="K13" s="175"/>
      <c r="L13" s="181"/>
      <c r="M13" s="177"/>
      <c r="N13" s="178"/>
      <c r="O13" s="175"/>
      <c r="P13" s="179"/>
      <c r="Q13" s="182"/>
      <c r="R13" s="179"/>
      <c r="S13" s="22"/>
      <c r="T13" s="23"/>
      <c r="U13" s="24"/>
      <c r="V13" s="47"/>
      <c r="X13" s="31">
        <f t="shared" si="2"/>
        <v>0</v>
      </c>
      <c r="Y13" s="31">
        <f t="shared" si="3"/>
        <v>0</v>
      </c>
      <c r="Z13" s="139" t="e">
        <f t="shared" si="4"/>
        <v>#DIV/0!</v>
      </c>
      <c r="AA13" s="31">
        <f t="shared" si="5"/>
        <v>0</v>
      </c>
      <c r="AC13" s="31">
        <v>0</v>
      </c>
      <c r="AD13" s="31">
        <v>0</v>
      </c>
      <c r="AE13" s="139" t="e">
        <f t="shared" si="6"/>
        <v>#DIV/0!</v>
      </c>
      <c r="AF13" s="31">
        <v>0</v>
      </c>
      <c r="AH13" s="31">
        <f t="shared" si="7"/>
        <v>0</v>
      </c>
      <c r="AI13" s="31">
        <f t="shared" si="8"/>
        <v>0</v>
      </c>
      <c r="AJ13" s="139" t="e">
        <f t="shared" si="9"/>
        <v>#DIV/0!</v>
      </c>
      <c r="AK13" s="31">
        <f t="shared" si="10"/>
        <v>0</v>
      </c>
    </row>
    <row r="14" spans="1:37" ht="15" customHeight="1" x14ac:dyDescent="0.2">
      <c r="A14" s="46">
        <v>6</v>
      </c>
      <c r="B14" s="43" t="s">
        <v>30</v>
      </c>
      <c r="C14" s="175"/>
      <c r="D14" s="179"/>
      <c r="E14" s="177"/>
      <c r="F14" s="180"/>
      <c r="G14" s="175"/>
      <c r="H14" s="181"/>
      <c r="I14" s="177"/>
      <c r="J14" s="181"/>
      <c r="K14" s="175"/>
      <c r="L14" s="181"/>
      <c r="M14" s="177"/>
      <c r="N14" s="178"/>
      <c r="O14" s="175"/>
      <c r="P14" s="179"/>
      <c r="Q14" s="182"/>
      <c r="R14" s="179"/>
      <c r="S14" s="22"/>
      <c r="T14" s="23"/>
      <c r="U14" s="24"/>
      <c r="V14" s="47"/>
      <c r="X14" s="31">
        <f t="shared" si="2"/>
        <v>0</v>
      </c>
      <c r="Y14" s="31">
        <f t="shared" si="3"/>
        <v>0</v>
      </c>
      <c r="Z14" s="139" t="e">
        <f t="shared" si="4"/>
        <v>#DIV/0!</v>
      </c>
      <c r="AA14" s="31">
        <f t="shared" si="5"/>
        <v>0</v>
      </c>
      <c r="AC14" s="31">
        <v>0</v>
      </c>
      <c r="AD14" s="31">
        <v>0</v>
      </c>
      <c r="AE14" s="139" t="e">
        <f t="shared" si="6"/>
        <v>#DIV/0!</v>
      </c>
      <c r="AF14" s="31">
        <v>0</v>
      </c>
      <c r="AH14" s="31">
        <f t="shared" si="7"/>
        <v>0</v>
      </c>
      <c r="AI14" s="31">
        <f t="shared" si="8"/>
        <v>0</v>
      </c>
      <c r="AJ14" s="139" t="e">
        <f t="shared" si="9"/>
        <v>#DIV/0!</v>
      </c>
      <c r="AK14" s="31">
        <f t="shared" si="10"/>
        <v>0</v>
      </c>
    </row>
    <row r="15" spans="1:37" ht="15" customHeight="1" x14ac:dyDescent="0.2">
      <c r="A15" s="46">
        <v>7</v>
      </c>
      <c r="B15" s="43" t="s">
        <v>11</v>
      </c>
      <c r="C15" s="175"/>
      <c r="D15" s="179"/>
      <c r="E15" s="177"/>
      <c r="F15" s="180"/>
      <c r="G15" s="175"/>
      <c r="H15" s="181">
        <v>17</v>
      </c>
      <c r="I15" s="177">
        <f>J15/H15*10</f>
        <v>23.529411764705884</v>
      </c>
      <c r="J15" s="181">
        <v>40</v>
      </c>
      <c r="K15" s="175"/>
      <c r="L15" s="181">
        <v>17</v>
      </c>
      <c r="M15" s="177">
        <f t="shared" ref="M15:M16" si="12">N15/L15*10</f>
        <v>36.470588235294116</v>
      </c>
      <c r="N15" s="178">
        <v>62</v>
      </c>
      <c r="O15" s="175"/>
      <c r="P15" s="179"/>
      <c r="Q15" s="182"/>
      <c r="R15" s="179"/>
      <c r="S15" s="22"/>
      <c r="T15" s="23"/>
      <c r="U15" s="24"/>
      <c r="V15" s="47"/>
      <c r="X15" s="31">
        <f t="shared" si="2"/>
        <v>0</v>
      </c>
      <c r="Y15" s="31">
        <f t="shared" si="3"/>
        <v>34</v>
      </c>
      <c r="Z15" s="139">
        <f t="shared" si="4"/>
        <v>30</v>
      </c>
      <c r="AA15" s="31">
        <f t="shared" si="5"/>
        <v>102</v>
      </c>
      <c r="AC15" s="31">
        <v>0</v>
      </c>
      <c r="AD15" s="31">
        <v>0</v>
      </c>
      <c r="AE15" s="139" t="e">
        <f t="shared" si="6"/>
        <v>#DIV/0!</v>
      </c>
      <c r="AF15" s="31">
        <v>0</v>
      </c>
      <c r="AH15" s="31">
        <f t="shared" si="7"/>
        <v>0</v>
      </c>
      <c r="AI15" s="31">
        <f t="shared" si="8"/>
        <v>34</v>
      </c>
      <c r="AJ15" s="139">
        <f t="shared" si="9"/>
        <v>30</v>
      </c>
      <c r="AK15" s="31">
        <f t="shared" si="10"/>
        <v>102</v>
      </c>
    </row>
    <row r="16" spans="1:37" ht="15" customHeight="1" x14ac:dyDescent="0.2">
      <c r="A16" s="46">
        <v>8</v>
      </c>
      <c r="B16" s="43" t="s">
        <v>12</v>
      </c>
      <c r="C16" s="175"/>
      <c r="D16" s="179"/>
      <c r="E16" s="177"/>
      <c r="F16" s="180"/>
      <c r="G16" s="175"/>
      <c r="H16" s="181"/>
      <c r="I16" s="177"/>
      <c r="J16" s="181"/>
      <c r="K16" s="175"/>
      <c r="L16" s="181">
        <v>28</v>
      </c>
      <c r="M16" s="177">
        <f t="shared" si="12"/>
        <v>39.285714285714285</v>
      </c>
      <c r="N16" s="178">
        <v>110</v>
      </c>
      <c r="O16" s="175"/>
      <c r="P16" s="179"/>
      <c r="Q16" s="24"/>
      <c r="R16" s="179"/>
      <c r="S16" s="22"/>
      <c r="T16" s="23"/>
      <c r="U16" s="24"/>
      <c r="V16" s="47"/>
      <c r="X16" s="31">
        <f t="shared" si="2"/>
        <v>0</v>
      </c>
      <c r="Y16" s="31">
        <f t="shared" si="3"/>
        <v>28</v>
      </c>
      <c r="Z16" s="139">
        <f t="shared" si="4"/>
        <v>39.285714285714285</v>
      </c>
      <c r="AA16" s="31">
        <f t="shared" si="5"/>
        <v>110</v>
      </c>
      <c r="AC16" s="31">
        <v>4</v>
      </c>
      <c r="AD16" s="31">
        <v>0</v>
      </c>
      <c r="AE16" s="139" t="e">
        <f t="shared" si="6"/>
        <v>#DIV/0!</v>
      </c>
      <c r="AF16" s="31">
        <v>0</v>
      </c>
      <c r="AH16" s="31">
        <f t="shared" si="7"/>
        <v>4</v>
      </c>
      <c r="AI16" s="31">
        <f t="shared" si="8"/>
        <v>28</v>
      </c>
      <c r="AJ16" s="139">
        <f t="shared" si="9"/>
        <v>39.285714285714285</v>
      </c>
      <c r="AK16" s="31">
        <f t="shared" si="10"/>
        <v>110</v>
      </c>
    </row>
    <row r="17" spans="1:37" ht="15" customHeight="1" x14ac:dyDescent="0.2">
      <c r="A17" s="46">
        <v>9</v>
      </c>
      <c r="B17" s="43" t="s">
        <v>13</v>
      </c>
      <c r="C17" s="175"/>
      <c r="D17" s="179"/>
      <c r="E17" s="177"/>
      <c r="F17" s="180"/>
      <c r="G17" s="175"/>
      <c r="H17" s="181"/>
      <c r="I17" s="177"/>
      <c r="J17" s="181"/>
      <c r="K17" s="175"/>
      <c r="L17" s="181"/>
      <c r="M17" s="177"/>
      <c r="N17" s="178"/>
      <c r="O17" s="175"/>
      <c r="P17" s="179"/>
      <c r="Q17" s="182"/>
      <c r="R17" s="179"/>
      <c r="S17" s="22"/>
      <c r="T17" s="23"/>
      <c r="U17" s="24"/>
      <c r="V17" s="47"/>
      <c r="X17" s="31">
        <f t="shared" si="2"/>
        <v>0</v>
      </c>
      <c r="Y17" s="31">
        <f t="shared" si="3"/>
        <v>0</v>
      </c>
      <c r="Z17" s="139" t="e">
        <f t="shared" si="4"/>
        <v>#DIV/0!</v>
      </c>
      <c r="AA17" s="31">
        <f t="shared" si="5"/>
        <v>0</v>
      </c>
      <c r="AC17" s="31">
        <v>0</v>
      </c>
      <c r="AD17" s="31">
        <v>0</v>
      </c>
      <c r="AE17" s="139" t="e">
        <f t="shared" si="6"/>
        <v>#DIV/0!</v>
      </c>
      <c r="AF17" s="31">
        <v>0</v>
      </c>
      <c r="AH17" s="31">
        <f t="shared" si="7"/>
        <v>0</v>
      </c>
      <c r="AI17" s="31">
        <f t="shared" si="8"/>
        <v>0</v>
      </c>
      <c r="AJ17" s="139" t="e">
        <f t="shared" si="9"/>
        <v>#DIV/0!</v>
      </c>
      <c r="AK17" s="31">
        <f t="shared" si="10"/>
        <v>0</v>
      </c>
    </row>
    <row r="18" spans="1:37" ht="15" customHeight="1" x14ac:dyDescent="0.2">
      <c r="A18" s="46">
        <v>10</v>
      </c>
      <c r="B18" s="43" t="s">
        <v>14</v>
      </c>
      <c r="C18" s="175"/>
      <c r="D18" s="179"/>
      <c r="E18" s="177"/>
      <c r="F18" s="180"/>
      <c r="G18" s="175"/>
      <c r="H18" s="181"/>
      <c r="I18" s="177"/>
      <c r="J18" s="181"/>
      <c r="K18" s="175"/>
      <c r="L18" s="181"/>
      <c r="M18" s="177"/>
      <c r="N18" s="178"/>
      <c r="O18" s="175"/>
      <c r="P18" s="179"/>
      <c r="Q18" s="24"/>
      <c r="R18" s="179"/>
      <c r="S18" s="22"/>
      <c r="T18" s="23"/>
      <c r="U18" s="24"/>
      <c r="V18" s="47"/>
      <c r="X18" s="31">
        <f t="shared" si="2"/>
        <v>0</v>
      </c>
      <c r="Y18" s="31">
        <f t="shared" si="3"/>
        <v>0</v>
      </c>
      <c r="Z18" s="139" t="e">
        <f t="shared" si="4"/>
        <v>#DIV/0!</v>
      </c>
      <c r="AA18" s="31">
        <f t="shared" si="5"/>
        <v>0</v>
      </c>
      <c r="AC18" s="31">
        <v>0</v>
      </c>
      <c r="AD18" s="31">
        <v>0</v>
      </c>
      <c r="AE18" s="139" t="e">
        <f t="shared" si="6"/>
        <v>#DIV/0!</v>
      </c>
      <c r="AF18" s="31">
        <v>0</v>
      </c>
      <c r="AH18" s="31">
        <f t="shared" si="7"/>
        <v>0</v>
      </c>
      <c r="AI18" s="31">
        <f t="shared" si="8"/>
        <v>0</v>
      </c>
      <c r="AJ18" s="139" t="e">
        <f t="shared" si="9"/>
        <v>#DIV/0!</v>
      </c>
      <c r="AK18" s="31">
        <f t="shared" si="10"/>
        <v>0</v>
      </c>
    </row>
    <row r="19" spans="1:37" ht="15" customHeight="1" x14ac:dyDescent="0.2">
      <c r="A19" s="46">
        <v>11</v>
      </c>
      <c r="B19" s="43" t="s">
        <v>15</v>
      </c>
      <c r="C19" s="175"/>
      <c r="D19" s="179"/>
      <c r="E19" s="177"/>
      <c r="F19" s="180"/>
      <c r="G19" s="175"/>
      <c r="H19" s="181"/>
      <c r="I19" s="177"/>
      <c r="J19" s="181"/>
      <c r="K19" s="175"/>
      <c r="L19" s="181">
        <v>21</v>
      </c>
      <c r="M19" s="177">
        <f t="shared" ref="M19" si="13">N19/L19*10</f>
        <v>40</v>
      </c>
      <c r="N19" s="178">
        <v>84</v>
      </c>
      <c r="O19" s="175"/>
      <c r="P19" s="179"/>
      <c r="Q19" s="182"/>
      <c r="R19" s="179"/>
      <c r="S19" s="22"/>
      <c r="T19" s="23"/>
      <c r="U19" s="24"/>
      <c r="V19" s="47"/>
      <c r="X19" s="31">
        <f t="shared" si="2"/>
        <v>0</v>
      </c>
      <c r="Y19" s="31">
        <f t="shared" si="3"/>
        <v>21</v>
      </c>
      <c r="Z19" s="139">
        <f t="shared" si="4"/>
        <v>40</v>
      </c>
      <c r="AA19" s="31">
        <f t="shared" si="5"/>
        <v>84</v>
      </c>
      <c r="AC19" s="31">
        <v>0</v>
      </c>
      <c r="AD19" s="31">
        <v>0</v>
      </c>
      <c r="AE19" s="139" t="e">
        <f t="shared" si="6"/>
        <v>#DIV/0!</v>
      </c>
      <c r="AF19" s="31">
        <v>0</v>
      </c>
      <c r="AH19" s="31">
        <f t="shared" si="7"/>
        <v>0</v>
      </c>
      <c r="AI19" s="31">
        <f t="shared" si="8"/>
        <v>21</v>
      </c>
      <c r="AJ19" s="139">
        <f t="shared" si="9"/>
        <v>40</v>
      </c>
      <c r="AK19" s="31">
        <f t="shared" si="10"/>
        <v>84</v>
      </c>
    </row>
    <row r="20" spans="1:37" ht="15" customHeight="1" x14ac:dyDescent="0.2">
      <c r="A20" s="46">
        <v>12</v>
      </c>
      <c r="B20" s="43" t="s">
        <v>16</v>
      </c>
      <c r="C20" s="175"/>
      <c r="D20" s="179"/>
      <c r="E20" s="177"/>
      <c r="F20" s="180"/>
      <c r="G20" s="175"/>
      <c r="H20" s="181"/>
      <c r="I20" s="177"/>
      <c r="J20" s="181"/>
      <c r="K20" s="175"/>
      <c r="L20" s="181"/>
      <c r="M20" s="177"/>
      <c r="N20" s="178"/>
      <c r="O20" s="175"/>
      <c r="P20" s="179"/>
      <c r="Q20" s="182"/>
      <c r="R20" s="179"/>
      <c r="S20" s="22"/>
      <c r="T20" s="23"/>
      <c r="U20" s="24"/>
      <c r="V20" s="47"/>
      <c r="X20" s="31">
        <f t="shared" si="2"/>
        <v>0</v>
      </c>
      <c r="Y20" s="31">
        <f t="shared" si="3"/>
        <v>0</v>
      </c>
      <c r="Z20" s="139" t="e">
        <f t="shared" si="4"/>
        <v>#DIV/0!</v>
      </c>
      <c r="AA20" s="31">
        <f t="shared" si="5"/>
        <v>0</v>
      </c>
      <c r="AC20" s="31">
        <v>0</v>
      </c>
      <c r="AD20" s="31">
        <v>0</v>
      </c>
      <c r="AE20" s="139" t="e">
        <f t="shared" si="6"/>
        <v>#DIV/0!</v>
      </c>
      <c r="AF20" s="31">
        <v>0</v>
      </c>
      <c r="AH20" s="31">
        <f t="shared" si="7"/>
        <v>0</v>
      </c>
      <c r="AI20" s="31">
        <f t="shared" si="8"/>
        <v>0</v>
      </c>
      <c r="AJ20" s="139" t="e">
        <f t="shared" si="9"/>
        <v>#DIV/0!</v>
      </c>
      <c r="AK20" s="31">
        <f t="shared" si="10"/>
        <v>0</v>
      </c>
    </row>
    <row r="21" spans="1:37" ht="15" customHeight="1" x14ac:dyDescent="0.2">
      <c r="A21" s="46">
        <v>13</v>
      </c>
      <c r="B21" s="43" t="s">
        <v>17</v>
      </c>
      <c r="C21" s="175"/>
      <c r="D21" s="179"/>
      <c r="E21" s="177"/>
      <c r="F21" s="180"/>
      <c r="G21" s="175"/>
      <c r="H21" s="181"/>
      <c r="I21" s="177"/>
      <c r="J21" s="181"/>
      <c r="K21" s="175"/>
      <c r="L21" s="181"/>
      <c r="M21" s="177"/>
      <c r="N21" s="178"/>
      <c r="O21" s="175"/>
      <c r="P21" s="179"/>
      <c r="Q21" s="182"/>
      <c r="R21" s="179"/>
      <c r="S21" s="22"/>
      <c r="T21" s="23"/>
      <c r="U21" s="24"/>
      <c r="V21" s="47"/>
      <c r="X21" s="31">
        <f t="shared" si="2"/>
        <v>0</v>
      </c>
      <c r="Y21" s="31">
        <f t="shared" si="3"/>
        <v>0</v>
      </c>
      <c r="Z21" s="139" t="e">
        <f t="shared" si="4"/>
        <v>#DIV/0!</v>
      </c>
      <c r="AA21" s="31">
        <f t="shared" si="5"/>
        <v>0</v>
      </c>
      <c r="AC21" s="31">
        <v>0</v>
      </c>
      <c r="AD21" s="31">
        <v>0</v>
      </c>
      <c r="AE21" s="139" t="e">
        <f t="shared" si="6"/>
        <v>#DIV/0!</v>
      </c>
      <c r="AF21" s="31">
        <v>0</v>
      </c>
      <c r="AH21" s="31">
        <f t="shared" si="7"/>
        <v>0</v>
      </c>
      <c r="AI21" s="31">
        <f t="shared" si="8"/>
        <v>0</v>
      </c>
      <c r="AJ21" s="139" t="e">
        <f t="shared" si="9"/>
        <v>#DIV/0!</v>
      </c>
      <c r="AK21" s="31">
        <f t="shared" si="10"/>
        <v>0</v>
      </c>
    </row>
    <row r="22" spans="1:37" ht="15" customHeight="1" x14ac:dyDescent="0.2">
      <c r="A22" s="46">
        <v>14</v>
      </c>
      <c r="B22" s="43" t="s">
        <v>18</v>
      </c>
      <c r="C22" s="175"/>
      <c r="D22" s="179"/>
      <c r="E22" s="177"/>
      <c r="F22" s="180"/>
      <c r="G22" s="175"/>
      <c r="H22" s="181"/>
      <c r="I22" s="177"/>
      <c r="J22" s="181"/>
      <c r="K22" s="175"/>
      <c r="L22" s="181"/>
      <c r="M22" s="177"/>
      <c r="N22" s="178"/>
      <c r="O22" s="175"/>
      <c r="P22" s="179">
        <v>7</v>
      </c>
      <c r="Q22" s="177">
        <f t="shared" ref="Q22" si="14">R22/P22*10</f>
        <v>45.714285714285708</v>
      </c>
      <c r="R22" s="179">
        <v>32</v>
      </c>
      <c r="S22" s="22"/>
      <c r="T22" s="23"/>
      <c r="U22" s="24"/>
      <c r="V22" s="47"/>
      <c r="X22" s="31">
        <f t="shared" si="2"/>
        <v>0</v>
      </c>
      <c r="Y22" s="31">
        <f t="shared" si="3"/>
        <v>0</v>
      </c>
      <c r="Z22" s="139" t="e">
        <f t="shared" si="4"/>
        <v>#DIV/0!</v>
      </c>
      <c r="AA22" s="31">
        <f t="shared" si="5"/>
        <v>0</v>
      </c>
      <c r="AC22" s="31">
        <v>0</v>
      </c>
      <c r="AD22" s="31">
        <v>0</v>
      </c>
      <c r="AE22" s="139" t="e">
        <f t="shared" si="6"/>
        <v>#DIV/0!</v>
      </c>
      <c r="AF22" s="31">
        <v>0</v>
      </c>
      <c r="AH22" s="31">
        <f t="shared" si="7"/>
        <v>0</v>
      </c>
      <c r="AI22" s="31">
        <f t="shared" si="8"/>
        <v>0</v>
      </c>
      <c r="AJ22" s="139" t="e">
        <f t="shared" si="9"/>
        <v>#DIV/0!</v>
      </c>
      <c r="AK22" s="31">
        <f t="shared" si="10"/>
        <v>0</v>
      </c>
    </row>
    <row r="23" spans="1:37" ht="15" customHeight="1" x14ac:dyDescent="0.2">
      <c r="A23" s="46">
        <v>15</v>
      </c>
      <c r="B23" s="43" t="s">
        <v>28</v>
      </c>
      <c r="C23" s="175"/>
      <c r="D23" s="179"/>
      <c r="E23" s="177"/>
      <c r="F23" s="180"/>
      <c r="G23" s="175"/>
      <c r="H23" s="181"/>
      <c r="I23" s="177"/>
      <c r="J23" s="181"/>
      <c r="K23" s="175"/>
      <c r="L23" s="181"/>
      <c r="M23" s="177"/>
      <c r="N23" s="178"/>
      <c r="O23" s="175"/>
      <c r="P23" s="179"/>
      <c r="Q23" s="182"/>
      <c r="R23" s="179"/>
      <c r="S23" s="22"/>
      <c r="T23" s="23"/>
      <c r="U23" s="24"/>
      <c r="V23" s="47"/>
      <c r="X23" s="31">
        <f t="shared" si="2"/>
        <v>0</v>
      </c>
      <c r="Y23" s="31">
        <f t="shared" si="3"/>
        <v>0</v>
      </c>
      <c r="Z23" s="139" t="e">
        <f t="shared" si="4"/>
        <v>#DIV/0!</v>
      </c>
      <c r="AA23" s="31">
        <f t="shared" si="5"/>
        <v>0</v>
      </c>
      <c r="AC23" s="31">
        <v>0</v>
      </c>
      <c r="AD23" s="31">
        <v>0</v>
      </c>
      <c r="AE23" s="139" t="e">
        <f t="shared" si="6"/>
        <v>#DIV/0!</v>
      </c>
      <c r="AF23" s="31">
        <v>0</v>
      </c>
      <c r="AH23" s="31">
        <f t="shared" si="7"/>
        <v>0</v>
      </c>
      <c r="AI23" s="31">
        <f t="shared" si="8"/>
        <v>0</v>
      </c>
      <c r="AJ23" s="139" t="e">
        <f t="shared" si="9"/>
        <v>#DIV/0!</v>
      </c>
      <c r="AK23" s="31">
        <f t="shared" si="10"/>
        <v>0</v>
      </c>
    </row>
    <row r="24" spans="1:37" ht="15" customHeight="1" x14ac:dyDescent="0.2">
      <c r="A24" s="46">
        <v>16</v>
      </c>
      <c r="B24" s="43" t="s">
        <v>19</v>
      </c>
      <c r="C24" s="175"/>
      <c r="D24" s="179"/>
      <c r="E24" s="177"/>
      <c r="F24" s="180"/>
      <c r="G24" s="175"/>
      <c r="H24" s="181"/>
      <c r="I24" s="177"/>
      <c r="J24" s="181"/>
      <c r="K24" s="175"/>
      <c r="L24" s="181"/>
      <c r="M24" s="177"/>
      <c r="N24" s="178"/>
      <c r="O24" s="175"/>
      <c r="P24" s="179"/>
      <c r="Q24" s="182"/>
      <c r="R24" s="179"/>
      <c r="S24" s="22"/>
      <c r="T24" s="23"/>
      <c r="U24" s="24"/>
      <c r="V24" s="47"/>
      <c r="X24" s="31">
        <f t="shared" si="2"/>
        <v>0</v>
      </c>
      <c r="Y24" s="31">
        <f t="shared" si="3"/>
        <v>0</v>
      </c>
      <c r="Z24" s="139" t="e">
        <f t="shared" si="4"/>
        <v>#DIV/0!</v>
      </c>
      <c r="AA24" s="31">
        <f t="shared" si="5"/>
        <v>0</v>
      </c>
      <c r="AC24" s="31">
        <v>0</v>
      </c>
      <c r="AD24" s="31">
        <v>0</v>
      </c>
      <c r="AE24" s="139" t="e">
        <f t="shared" si="6"/>
        <v>#DIV/0!</v>
      </c>
      <c r="AF24" s="31">
        <v>0</v>
      </c>
      <c r="AH24" s="31">
        <f t="shared" si="7"/>
        <v>0</v>
      </c>
      <c r="AI24" s="31">
        <f t="shared" si="8"/>
        <v>0</v>
      </c>
      <c r="AJ24" s="139" t="e">
        <f t="shared" si="9"/>
        <v>#DIV/0!</v>
      </c>
      <c r="AK24" s="31">
        <f t="shared" si="10"/>
        <v>0</v>
      </c>
    </row>
    <row r="25" spans="1:37" ht="15" customHeight="1" x14ac:dyDescent="0.2">
      <c r="A25" s="46">
        <v>17</v>
      </c>
      <c r="B25" s="43" t="s">
        <v>20</v>
      </c>
      <c r="C25" s="175"/>
      <c r="D25" s="179"/>
      <c r="E25" s="177"/>
      <c r="F25" s="180"/>
      <c r="G25" s="175"/>
      <c r="H25" s="181"/>
      <c r="I25" s="177"/>
      <c r="J25" s="181"/>
      <c r="K25" s="175"/>
      <c r="L25" s="181"/>
      <c r="M25" s="177"/>
      <c r="N25" s="178"/>
      <c r="O25" s="175"/>
      <c r="P25" s="179"/>
      <c r="Q25" s="182"/>
      <c r="R25" s="179"/>
      <c r="S25" s="22"/>
      <c r="T25" s="23"/>
      <c r="U25" s="24"/>
      <c r="V25" s="47"/>
      <c r="X25" s="31">
        <f t="shared" si="2"/>
        <v>0</v>
      </c>
      <c r="Y25" s="31">
        <f t="shared" si="3"/>
        <v>0</v>
      </c>
      <c r="Z25" s="139" t="e">
        <f t="shared" si="4"/>
        <v>#DIV/0!</v>
      </c>
      <c r="AA25" s="31">
        <f t="shared" si="5"/>
        <v>0</v>
      </c>
      <c r="AC25" s="31">
        <v>0</v>
      </c>
      <c r="AD25" s="31">
        <v>0</v>
      </c>
      <c r="AE25" s="139" t="e">
        <f t="shared" si="6"/>
        <v>#DIV/0!</v>
      </c>
      <c r="AF25" s="31">
        <v>0</v>
      </c>
      <c r="AH25" s="31">
        <f t="shared" si="7"/>
        <v>0</v>
      </c>
      <c r="AI25" s="31">
        <f t="shared" si="8"/>
        <v>0</v>
      </c>
      <c r="AJ25" s="139" t="e">
        <f t="shared" si="9"/>
        <v>#DIV/0!</v>
      </c>
      <c r="AK25" s="31">
        <f t="shared" si="10"/>
        <v>0</v>
      </c>
    </row>
    <row r="26" spans="1:37" ht="15" customHeight="1" x14ac:dyDescent="0.2">
      <c r="A26" s="46">
        <v>18</v>
      </c>
      <c r="B26" s="43" t="s">
        <v>21</v>
      </c>
      <c r="C26" s="175"/>
      <c r="D26" s="179"/>
      <c r="E26" s="177"/>
      <c r="F26" s="180"/>
      <c r="G26" s="175"/>
      <c r="H26" s="181"/>
      <c r="I26" s="177"/>
      <c r="J26" s="181"/>
      <c r="K26" s="175"/>
      <c r="L26" s="181"/>
      <c r="M26" s="177"/>
      <c r="N26" s="178"/>
      <c r="O26" s="175"/>
      <c r="P26" s="179"/>
      <c r="Q26" s="182"/>
      <c r="R26" s="179"/>
      <c r="S26" s="22"/>
      <c r="T26" s="23"/>
      <c r="U26" s="24"/>
      <c r="V26" s="47"/>
      <c r="X26" s="31">
        <f t="shared" si="2"/>
        <v>0</v>
      </c>
      <c r="Y26" s="31">
        <f t="shared" si="3"/>
        <v>0</v>
      </c>
      <c r="Z26" s="139" t="e">
        <f t="shared" si="4"/>
        <v>#DIV/0!</v>
      </c>
      <c r="AA26" s="31">
        <f t="shared" si="5"/>
        <v>0</v>
      </c>
      <c r="AC26" s="31">
        <v>0</v>
      </c>
      <c r="AD26" s="31">
        <v>0</v>
      </c>
      <c r="AE26" s="139" t="e">
        <f t="shared" si="6"/>
        <v>#DIV/0!</v>
      </c>
      <c r="AF26" s="31">
        <v>0</v>
      </c>
      <c r="AH26" s="31">
        <f t="shared" si="7"/>
        <v>0</v>
      </c>
      <c r="AI26" s="31">
        <f t="shared" si="8"/>
        <v>0</v>
      </c>
      <c r="AJ26" s="139" t="e">
        <f t="shared" si="9"/>
        <v>#DIV/0!</v>
      </c>
      <c r="AK26" s="31">
        <f t="shared" si="10"/>
        <v>0</v>
      </c>
    </row>
    <row r="27" spans="1:37" ht="15" customHeight="1" x14ac:dyDescent="0.2">
      <c r="A27" s="46">
        <v>19</v>
      </c>
      <c r="B27" s="43" t="s">
        <v>45</v>
      </c>
      <c r="C27" s="175"/>
      <c r="D27" s="179"/>
      <c r="E27" s="177"/>
      <c r="F27" s="180"/>
      <c r="G27" s="175"/>
      <c r="H27" s="181"/>
      <c r="I27" s="177"/>
      <c r="J27" s="181"/>
      <c r="K27" s="175"/>
      <c r="L27" s="181"/>
      <c r="M27" s="177"/>
      <c r="N27" s="178"/>
      <c r="O27" s="175"/>
      <c r="P27" s="179"/>
      <c r="Q27" s="182"/>
      <c r="R27" s="179"/>
      <c r="S27" s="22"/>
      <c r="T27" s="23"/>
      <c r="U27" s="24"/>
      <c r="V27" s="47"/>
      <c r="X27" s="31">
        <f t="shared" si="2"/>
        <v>0</v>
      </c>
      <c r="Y27" s="31">
        <f t="shared" si="3"/>
        <v>0</v>
      </c>
      <c r="Z27" s="139" t="e">
        <f t="shared" si="4"/>
        <v>#DIV/0!</v>
      </c>
      <c r="AA27" s="31">
        <f t="shared" si="5"/>
        <v>0</v>
      </c>
      <c r="AC27" s="31">
        <v>0</v>
      </c>
      <c r="AD27" s="31">
        <v>0</v>
      </c>
      <c r="AE27" s="139" t="e">
        <f t="shared" si="6"/>
        <v>#DIV/0!</v>
      </c>
      <c r="AF27" s="31">
        <v>0</v>
      </c>
      <c r="AH27" s="31">
        <f t="shared" si="7"/>
        <v>0</v>
      </c>
      <c r="AI27" s="31">
        <f t="shared" si="8"/>
        <v>0</v>
      </c>
      <c r="AJ27" s="139" t="e">
        <f t="shared" si="9"/>
        <v>#DIV/0!</v>
      </c>
      <c r="AK27" s="31">
        <f t="shared" si="10"/>
        <v>0</v>
      </c>
    </row>
    <row r="28" spans="1:37" ht="15" customHeight="1" x14ac:dyDescent="0.2">
      <c r="A28" s="46">
        <v>20</v>
      </c>
      <c r="B28" s="43" t="s">
        <v>22</v>
      </c>
      <c r="C28" s="175"/>
      <c r="D28" s="179"/>
      <c r="E28" s="177"/>
      <c r="F28" s="180"/>
      <c r="G28" s="175"/>
      <c r="H28" s="181"/>
      <c r="I28" s="177"/>
      <c r="J28" s="181"/>
      <c r="K28" s="175"/>
      <c r="L28" s="181"/>
      <c r="M28" s="177"/>
      <c r="N28" s="178"/>
      <c r="O28" s="175"/>
      <c r="P28" s="179"/>
      <c r="Q28" s="182"/>
      <c r="R28" s="179"/>
      <c r="S28" s="22"/>
      <c r="T28" s="23"/>
      <c r="U28" s="24"/>
      <c r="V28" s="47"/>
      <c r="X28" s="31">
        <f t="shared" si="2"/>
        <v>0</v>
      </c>
      <c r="Y28" s="31">
        <f t="shared" si="3"/>
        <v>0</v>
      </c>
      <c r="Z28" s="139" t="e">
        <f t="shared" si="4"/>
        <v>#DIV/0!</v>
      </c>
      <c r="AA28" s="31">
        <f t="shared" si="5"/>
        <v>0</v>
      </c>
      <c r="AC28" s="31">
        <v>0</v>
      </c>
      <c r="AD28" s="31">
        <v>0</v>
      </c>
      <c r="AE28" s="139" t="e">
        <f t="shared" si="6"/>
        <v>#DIV/0!</v>
      </c>
      <c r="AF28" s="31">
        <v>0</v>
      </c>
      <c r="AH28" s="31">
        <f t="shared" si="7"/>
        <v>0</v>
      </c>
      <c r="AI28" s="31">
        <f t="shared" si="8"/>
        <v>0</v>
      </c>
      <c r="AJ28" s="139" t="e">
        <f t="shared" si="9"/>
        <v>#DIV/0!</v>
      </c>
      <c r="AK28" s="31">
        <f t="shared" si="10"/>
        <v>0</v>
      </c>
    </row>
    <row r="29" spans="1:37" ht="15" customHeight="1" x14ac:dyDescent="0.2">
      <c r="A29" s="46">
        <v>21</v>
      </c>
      <c r="B29" s="43" t="s">
        <v>23</v>
      </c>
      <c r="C29" s="175"/>
      <c r="D29" s="179"/>
      <c r="E29" s="177"/>
      <c r="F29" s="180"/>
      <c r="G29" s="175"/>
      <c r="H29" s="181"/>
      <c r="I29" s="177"/>
      <c r="J29" s="181"/>
      <c r="K29" s="175"/>
      <c r="L29" s="181"/>
      <c r="M29" s="177"/>
      <c r="N29" s="178"/>
      <c r="O29" s="175"/>
      <c r="P29" s="179"/>
      <c r="Q29" s="24"/>
      <c r="R29" s="179"/>
      <c r="S29" s="22"/>
      <c r="T29" s="23"/>
      <c r="U29" s="24"/>
      <c r="V29" s="47"/>
      <c r="X29" s="31">
        <f t="shared" si="2"/>
        <v>0</v>
      </c>
      <c r="Y29" s="31">
        <f t="shared" si="3"/>
        <v>0</v>
      </c>
      <c r="Z29" s="139" t="e">
        <f t="shared" si="4"/>
        <v>#DIV/0!</v>
      </c>
      <c r="AA29" s="31">
        <f t="shared" si="5"/>
        <v>0</v>
      </c>
      <c r="AC29" s="31">
        <v>0</v>
      </c>
      <c r="AD29" s="31">
        <v>0</v>
      </c>
      <c r="AE29" s="139" t="e">
        <f t="shared" si="6"/>
        <v>#DIV/0!</v>
      </c>
      <c r="AF29" s="31">
        <v>0</v>
      </c>
      <c r="AH29" s="31">
        <f t="shared" si="7"/>
        <v>0</v>
      </c>
      <c r="AI29" s="31">
        <f t="shared" si="8"/>
        <v>0</v>
      </c>
      <c r="AJ29" s="139" t="e">
        <f t="shared" si="9"/>
        <v>#DIV/0!</v>
      </c>
      <c r="AK29" s="31">
        <f t="shared" si="10"/>
        <v>0</v>
      </c>
    </row>
    <row r="30" spans="1:37" ht="15" customHeight="1" x14ac:dyDescent="0.2">
      <c r="A30" s="46">
        <v>22</v>
      </c>
      <c r="B30" s="44" t="s">
        <v>32</v>
      </c>
      <c r="C30" s="175"/>
      <c r="D30" s="179"/>
      <c r="E30" s="177"/>
      <c r="F30" s="180"/>
      <c r="G30" s="175"/>
      <c r="H30" s="181"/>
      <c r="I30" s="177"/>
      <c r="J30" s="181"/>
      <c r="K30" s="175"/>
      <c r="L30" s="181"/>
      <c r="M30" s="177"/>
      <c r="N30" s="178"/>
      <c r="O30" s="175"/>
      <c r="P30" s="179"/>
      <c r="Q30" s="182"/>
      <c r="R30" s="179"/>
      <c r="S30" s="22"/>
      <c r="T30" s="23"/>
      <c r="U30" s="24"/>
      <c r="V30" s="47"/>
      <c r="X30" s="31">
        <f t="shared" si="2"/>
        <v>0</v>
      </c>
      <c r="Y30" s="31">
        <f t="shared" si="3"/>
        <v>0</v>
      </c>
      <c r="Z30" s="139" t="e">
        <f t="shared" si="4"/>
        <v>#DIV/0!</v>
      </c>
      <c r="AA30" s="31">
        <f t="shared" si="5"/>
        <v>0</v>
      </c>
      <c r="AC30" s="31">
        <v>0</v>
      </c>
      <c r="AD30" s="31">
        <v>0</v>
      </c>
      <c r="AE30" s="139" t="e">
        <f t="shared" si="6"/>
        <v>#DIV/0!</v>
      </c>
      <c r="AF30" s="31">
        <v>0</v>
      </c>
      <c r="AH30" s="31">
        <f t="shared" si="7"/>
        <v>0</v>
      </c>
      <c r="AI30" s="31">
        <f t="shared" si="8"/>
        <v>0</v>
      </c>
      <c r="AJ30" s="139" t="e">
        <f t="shared" si="9"/>
        <v>#DIV/0!</v>
      </c>
      <c r="AK30" s="31">
        <f t="shared" si="10"/>
        <v>0</v>
      </c>
    </row>
    <row r="31" spans="1:37" ht="15" customHeight="1" x14ac:dyDescent="0.2">
      <c r="A31" s="46">
        <v>23</v>
      </c>
      <c r="B31" s="44" t="s">
        <v>24</v>
      </c>
      <c r="C31" s="175"/>
      <c r="D31" s="179"/>
      <c r="E31" s="177"/>
      <c r="F31" s="180"/>
      <c r="G31" s="175"/>
      <c r="H31" s="181"/>
      <c r="I31" s="177"/>
      <c r="J31" s="181"/>
      <c r="K31" s="175"/>
      <c r="L31" s="181"/>
      <c r="M31" s="177"/>
      <c r="N31" s="178"/>
      <c r="O31" s="175"/>
      <c r="P31" s="179"/>
      <c r="Q31" s="182"/>
      <c r="R31" s="179"/>
      <c r="S31" s="22"/>
      <c r="T31" s="23"/>
      <c r="U31" s="24"/>
      <c r="V31" s="47"/>
      <c r="X31" s="31">
        <f t="shared" si="2"/>
        <v>0</v>
      </c>
      <c r="Y31" s="31">
        <f t="shared" si="3"/>
        <v>0</v>
      </c>
      <c r="Z31" s="139" t="e">
        <f t="shared" si="4"/>
        <v>#DIV/0!</v>
      </c>
      <c r="AA31" s="31">
        <f t="shared" si="5"/>
        <v>0</v>
      </c>
      <c r="AC31" s="31">
        <v>0</v>
      </c>
      <c r="AD31" s="31">
        <v>0</v>
      </c>
      <c r="AE31" s="139" t="e">
        <f t="shared" si="6"/>
        <v>#DIV/0!</v>
      </c>
      <c r="AF31" s="31">
        <v>0</v>
      </c>
      <c r="AH31" s="31">
        <f t="shared" ref="AH31:AH35" si="15">X31+AC31</f>
        <v>0</v>
      </c>
      <c r="AI31" s="31">
        <f t="shared" ref="AI31:AI35" si="16">Y31+AD31</f>
        <v>0</v>
      </c>
      <c r="AJ31" s="139" t="e">
        <f t="shared" ref="AJ31:AJ35" si="17">AK31/AI31*10</f>
        <v>#DIV/0!</v>
      </c>
      <c r="AK31" s="31">
        <f t="shared" ref="AK31:AK35" si="18">AA31+AF31</f>
        <v>0</v>
      </c>
    </row>
    <row r="32" spans="1:37" ht="15" customHeight="1" x14ac:dyDescent="0.2">
      <c r="A32" s="46">
        <v>24</v>
      </c>
      <c r="B32" s="44" t="s">
        <v>25</v>
      </c>
      <c r="C32" s="175"/>
      <c r="D32" s="179"/>
      <c r="E32" s="177"/>
      <c r="F32" s="180"/>
      <c r="G32" s="175"/>
      <c r="H32" s="181"/>
      <c r="I32" s="177"/>
      <c r="J32" s="181"/>
      <c r="K32" s="175"/>
      <c r="L32" s="181"/>
      <c r="M32" s="177"/>
      <c r="N32" s="178"/>
      <c r="O32" s="175"/>
      <c r="P32" s="179"/>
      <c r="Q32" s="182"/>
      <c r="R32" s="179"/>
      <c r="S32" s="22"/>
      <c r="T32" s="23"/>
      <c r="U32" s="24"/>
      <c r="V32" s="47"/>
      <c r="X32" s="31">
        <f t="shared" si="2"/>
        <v>0</v>
      </c>
      <c r="Y32" s="31">
        <f t="shared" si="3"/>
        <v>0</v>
      </c>
      <c r="Z32" s="139" t="e">
        <f t="shared" si="4"/>
        <v>#DIV/0!</v>
      </c>
      <c r="AA32" s="31">
        <f t="shared" si="5"/>
        <v>0</v>
      </c>
      <c r="AC32" s="31">
        <v>0</v>
      </c>
      <c r="AD32" s="31">
        <v>0</v>
      </c>
      <c r="AE32" s="139" t="e">
        <f t="shared" si="6"/>
        <v>#DIV/0!</v>
      </c>
      <c r="AF32" s="31">
        <v>0</v>
      </c>
      <c r="AH32" s="31">
        <f t="shared" si="15"/>
        <v>0</v>
      </c>
      <c r="AI32" s="31">
        <f t="shared" si="16"/>
        <v>0</v>
      </c>
      <c r="AJ32" s="139" t="e">
        <f t="shared" si="17"/>
        <v>#DIV/0!</v>
      </c>
      <c r="AK32" s="31">
        <f t="shared" si="18"/>
        <v>0</v>
      </c>
    </row>
    <row r="33" spans="1:37" ht="15" customHeight="1" x14ac:dyDescent="0.2">
      <c r="A33" s="46">
        <v>25</v>
      </c>
      <c r="B33" s="44" t="s">
        <v>26</v>
      </c>
      <c r="C33" s="175"/>
      <c r="D33" s="179"/>
      <c r="E33" s="177"/>
      <c r="F33" s="180"/>
      <c r="G33" s="175"/>
      <c r="H33" s="181"/>
      <c r="I33" s="177"/>
      <c r="J33" s="181"/>
      <c r="K33" s="175"/>
      <c r="L33" s="181"/>
      <c r="M33" s="177"/>
      <c r="N33" s="178"/>
      <c r="O33" s="175"/>
      <c r="P33" s="179"/>
      <c r="Q33" s="182"/>
      <c r="R33" s="179"/>
      <c r="S33" s="22"/>
      <c r="T33" s="23"/>
      <c r="U33" s="24"/>
      <c r="V33" s="47"/>
      <c r="X33" s="31">
        <f t="shared" ref="X33:X35" si="19">C33+G33+K33</f>
        <v>0</v>
      </c>
      <c r="Y33" s="31">
        <f t="shared" ref="Y33:Y35" si="20">D33+H33+L33</f>
        <v>0</v>
      </c>
      <c r="Z33" s="139" t="e">
        <f t="shared" ref="Z33:Z35" si="21">AA33/Y33*10</f>
        <v>#DIV/0!</v>
      </c>
      <c r="AA33" s="31">
        <f t="shared" ref="AA33:AA35" si="22">F33+J33+N33</f>
        <v>0</v>
      </c>
      <c r="AC33" s="31">
        <v>0</v>
      </c>
      <c r="AD33" s="31">
        <v>0</v>
      </c>
      <c r="AE33" s="139" t="e">
        <f t="shared" ref="AE33:AE34" si="23">AF33/AD33*10</f>
        <v>#DIV/0!</v>
      </c>
      <c r="AF33" s="31">
        <v>0</v>
      </c>
      <c r="AH33" s="31">
        <f t="shared" si="15"/>
        <v>0</v>
      </c>
      <c r="AI33" s="31">
        <f t="shared" si="16"/>
        <v>0</v>
      </c>
      <c r="AJ33" s="139" t="e">
        <f t="shared" si="17"/>
        <v>#DIV/0!</v>
      </c>
      <c r="AK33" s="31">
        <f t="shared" si="18"/>
        <v>0</v>
      </c>
    </row>
    <row r="34" spans="1:37" ht="15" customHeight="1" x14ac:dyDescent="0.2">
      <c r="A34" s="46">
        <v>26</v>
      </c>
      <c r="B34" s="44" t="s">
        <v>27</v>
      </c>
      <c r="C34" s="175"/>
      <c r="D34" s="179"/>
      <c r="E34" s="177"/>
      <c r="F34" s="180"/>
      <c r="G34" s="175"/>
      <c r="H34" s="181"/>
      <c r="I34" s="177"/>
      <c r="J34" s="181"/>
      <c r="K34" s="175"/>
      <c r="L34" s="181"/>
      <c r="M34" s="177"/>
      <c r="N34" s="178"/>
      <c r="O34" s="175"/>
      <c r="P34" s="179"/>
      <c r="Q34" s="182"/>
      <c r="R34" s="179"/>
      <c r="S34" s="22"/>
      <c r="T34" s="23"/>
      <c r="U34" s="24"/>
      <c r="V34" s="47"/>
      <c r="X34" s="31">
        <f t="shared" si="19"/>
        <v>0</v>
      </c>
      <c r="Y34" s="31">
        <f t="shared" si="20"/>
        <v>0</v>
      </c>
      <c r="Z34" s="139" t="e">
        <f t="shared" si="21"/>
        <v>#DIV/0!</v>
      </c>
      <c r="AA34" s="31">
        <f t="shared" si="22"/>
        <v>0</v>
      </c>
      <c r="AC34" s="31">
        <v>0</v>
      </c>
      <c r="AD34" s="31">
        <v>0</v>
      </c>
      <c r="AE34" s="139" t="e">
        <f t="shared" si="23"/>
        <v>#DIV/0!</v>
      </c>
      <c r="AF34" s="31">
        <v>0</v>
      </c>
      <c r="AH34" s="31">
        <f t="shared" si="15"/>
        <v>0</v>
      </c>
      <c r="AI34" s="31">
        <f t="shared" si="16"/>
        <v>0</v>
      </c>
      <c r="AJ34" s="139" t="e">
        <f t="shared" si="17"/>
        <v>#DIV/0!</v>
      </c>
      <c r="AK34" s="31">
        <f t="shared" si="18"/>
        <v>0</v>
      </c>
    </row>
    <row r="35" spans="1:37" ht="15" customHeight="1" thickBot="1" x14ac:dyDescent="0.25">
      <c r="A35" s="46">
        <v>27</v>
      </c>
      <c r="B35" s="44" t="s">
        <v>88</v>
      </c>
      <c r="C35" s="175"/>
      <c r="D35" s="179"/>
      <c r="E35" s="177"/>
      <c r="F35" s="180"/>
      <c r="G35" s="220"/>
      <c r="H35" s="202">
        <v>69</v>
      </c>
      <c r="I35" s="221">
        <f>J35/H35*10</f>
        <v>38.405797101449281</v>
      </c>
      <c r="J35" s="202">
        <v>265</v>
      </c>
      <c r="K35" s="220"/>
      <c r="L35" s="181"/>
      <c r="M35" s="24"/>
      <c r="N35" s="178"/>
      <c r="O35" s="175"/>
      <c r="P35" s="179"/>
      <c r="Q35" s="182"/>
      <c r="R35" s="179"/>
      <c r="S35" s="22"/>
      <c r="T35" s="23"/>
      <c r="U35" s="24"/>
      <c r="V35" s="47"/>
      <c r="X35" s="145">
        <f t="shared" si="19"/>
        <v>0</v>
      </c>
      <c r="Y35" s="145">
        <f t="shared" si="20"/>
        <v>69</v>
      </c>
      <c r="Z35" s="146">
        <f t="shared" si="21"/>
        <v>38.405797101449281</v>
      </c>
      <c r="AA35" s="145">
        <f t="shared" si="22"/>
        <v>265</v>
      </c>
      <c r="AC35" s="145">
        <v>0</v>
      </c>
      <c r="AD35" s="145">
        <v>0</v>
      </c>
      <c r="AE35" s="146" t="e">
        <f t="shared" si="6"/>
        <v>#DIV/0!</v>
      </c>
      <c r="AF35" s="145">
        <v>0</v>
      </c>
      <c r="AH35" s="145">
        <f t="shared" si="15"/>
        <v>0</v>
      </c>
      <c r="AI35" s="145">
        <f t="shared" si="16"/>
        <v>69</v>
      </c>
      <c r="AJ35" s="146">
        <f t="shared" si="17"/>
        <v>38.405797101449281</v>
      </c>
      <c r="AK35" s="145">
        <f t="shared" si="18"/>
        <v>265</v>
      </c>
    </row>
    <row r="36" spans="1:37" s="19" customFormat="1" ht="15" customHeight="1" thickBot="1" x14ac:dyDescent="0.25">
      <c r="A36" s="222" t="s">
        <v>7</v>
      </c>
      <c r="B36" s="223"/>
      <c r="C36" s="48">
        <f>SUM(C9:C35)</f>
        <v>0</v>
      </c>
      <c r="D36" s="49">
        <f>SUM(D9:D35)</f>
        <v>0</v>
      </c>
      <c r="E36" s="50">
        <v>0</v>
      </c>
      <c r="F36" s="51">
        <f>SUM(F9:F35)</f>
        <v>0</v>
      </c>
      <c r="G36" s="48">
        <f>SUM(G9:G35)</f>
        <v>0</v>
      </c>
      <c r="H36" s="49">
        <f>SUM(H9:H35)</f>
        <v>86</v>
      </c>
      <c r="I36" s="199">
        <f>J36/H36*10</f>
        <v>35.465116279069768</v>
      </c>
      <c r="J36" s="51">
        <f>SUM(J9:J35)</f>
        <v>305</v>
      </c>
      <c r="K36" s="49">
        <f>SUM(K9:K35)</f>
        <v>0</v>
      </c>
      <c r="L36" s="49">
        <f>SUM(L9:L35)</f>
        <v>96</v>
      </c>
      <c r="M36" s="50">
        <f>N36/L36*10</f>
        <v>35.3125</v>
      </c>
      <c r="N36" s="51">
        <f>SUM(N9:N35)</f>
        <v>339</v>
      </c>
      <c r="O36" s="48">
        <f>SUM(O9:O35)</f>
        <v>0</v>
      </c>
      <c r="P36" s="65">
        <f>SUM(P9:P35)</f>
        <v>7</v>
      </c>
      <c r="Q36" s="50">
        <f>R36/P36*10</f>
        <v>45.714285714285708</v>
      </c>
      <c r="R36" s="67">
        <f>SUM(R9:R35)</f>
        <v>32</v>
      </c>
      <c r="S36" s="48">
        <f>SUM(S9:S35)</f>
        <v>0</v>
      </c>
      <c r="T36" s="68">
        <f>SUM(T9:T35)</f>
        <v>0</v>
      </c>
      <c r="U36" s="50" t="e">
        <f>(V36/T36)*10</f>
        <v>#DIV/0!</v>
      </c>
      <c r="V36" s="69">
        <f>SUM(V9:V35)</f>
        <v>0</v>
      </c>
      <c r="X36" s="123">
        <f>SUM(X9:X35)</f>
        <v>0</v>
      </c>
      <c r="Y36" s="123">
        <f t="shared" ref="Y36:AA36" si="24">SUM(Y9:Y35)</f>
        <v>182</v>
      </c>
      <c r="Z36" s="144">
        <f>AA36/Y36*10</f>
        <v>35.384615384615387</v>
      </c>
      <c r="AA36" s="123">
        <f t="shared" si="24"/>
        <v>644</v>
      </c>
      <c r="AC36" s="123">
        <f>SUM(AC9:AC35)</f>
        <v>29</v>
      </c>
      <c r="AD36" s="123">
        <f t="shared" ref="AD36:AF36" si="25">SUM(AD9:AD35)</f>
        <v>0</v>
      </c>
      <c r="AE36" s="144" t="e">
        <f>AF36/AD36*10</f>
        <v>#DIV/0!</v>
      </c>
      <c r="AF36" s="123">
        <f t="shared" si="25"/>
        <v>0</v>
      </c>
      <c r="AH36" s="123">
        <f>SUM(AH9:AH35)</f>
        <v>29</v>
      </c>
      <c r="AI36" s="123">
        <f t="shared" ref="AI36:AK36" si="26">SUM(AI9:AI35)</f>
        <v>182</v>
      </c>
      <c r="AJ36" s="144">
        <f>AK36/AI36*10</f>
        <v>35.384615384615387</v>
      </c>
      <c r="AK36" s="123">
        <f t="shared" si="26"/>
        <v>644</v>
      </c>
    </row>
    <row r="37" spans="1:37" ht="15" customHeight="1" thickTop="1" x14ac:dyDescent="0.2">
      <c r="A37" s="30"/>
      <c r="B37" s="45"/>
      <c r="C37" s="34"/>
      <c r="D37" s="34"/>
      <c r="E37" s="35"/>
      <c r="F37" s="62"/>
      <c r="G37" s="34"/>
      <c r="H37" s="34"/>
      <c r="I37" s="35"/>
      <c r="J37" s="62"/>
      <c r="K37" s="34"/>
      <c r="L37" s="34"/>
      <c r="M37" s="35"/>
      <c r="N37" s="34"/>
      <c r="O37" s="34"/>
      <c r="P37" s="34"/>
      <c r="Q37" s="35"/>
      <c r="S37" s="34"/>
      <c r="T37" s="34"/>
      <c r="U37" s="35"/>
      <c r="V37" s="30"/>
    </row>
    <row r="38" spans="1:37" ht="15" customHeight="1" x14ac:dyDescent="0.2">
      <c r="A38" s="30"/>
      <c r="B38" s="45"/>
      <c r="C38" s="34"/>
      <c r="D38" s="34"/>
      <c r="E38" s="35"/>
      <c r="F38" s="62"/>
      <c r="G38" s="34"/>
      <c r="H38" s="34"/>
      <c r="I38" s="35"/>
      <c r="J38" s="62"/>
      <c r="K38" s="34"/>
      <c r="L38" s="34"/>
      <c r="M38" s="34"/>
      <c r="N38" s="34"/>
      <c r="O38" s="34"/>
      <c r="P38" s="34"/>
      <c r="Q38" s="35"/>
      <c r="S38" s="34"/>
      <c r="T38" s="34"/>
      <c r="U38" s="35"/>
      <c r="V38" s="30"/>
    </row>
    <row r="39" spans="1:37" ht="15" customHeight="1" x14ac:dyDescent="0.2">
      <c r="A39" s="30"/>
      <c r="B39" s="45"/>
      <c r="C39" s="34"/>
      <c r="D39" s="34"/>
      <c r="E39" s="35"/>
      <c r="F39" s="62"/>
      <c r="G39" s="34"/>
      <c r="H39" s="34"/>
      <c r="I39" s="35"/>
      <c r="J39" s="62"/>
      <c r="K39" s="34"/>
      <c r="L39" s="34"/>
      <c r="M39" s="35"/>
      <c r="N39" s="34"/>
      <c r="O39" s="34"/>
      <c r="P39" s="34"/>
      <c r="Q39" s="35"/>
      <c r="S39" s="34"/>
      <c r="T39" s="34"/>
      <c r="U39" s="35"/>
      <c r="V39" s="30"/>
    </row>
    <row r="40" spans="1:37" ht="18" customHeight="1" x14ac:dyDescent="0.2">
      <c r="A40" s="239" t="s">
        <v>92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</row>
    <row r="41" spans="1:37" ht="18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70"/>
      <c r="Q41" s="19"/>
      <c r="R41" s="70"/>
      <c r="S41" s="19"/>
      <c r="T41" s="19"/>
      <c r="U41" s="19"/>
      <c r="V41" s="19"/>
    </row>
    <row r="42" spans="1:37" ht="18" customHeight="1" thickBot="1" x14ac:dyDescent="0.25">
      <c r="P42" s="45"/>
      <c r="R42" s="45"/>
    </row>
    <row r="43" spans="1:37" ht="15" customHeight="1" thickTop="1" thickBot="1" x14ac:dyDescent="0.25">
      <c r="A43" s="224" t="s">
        <v>77</v>
      </c>
      <c r="B43" s="227" t="s">
        <v>53</v>
      </c>
      <c r="C43" s="234" t="s">
        <v>44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6"/>
    </row>
    <row r="44" spans="1:37" ht="15" customHeight="1" x14ac:dyDescent="0.2">
      <c r="A44" s="225"/>
      <c r="B44" s="228"/>
      <c r="C44" s="230" t="s">
        <v>49</v>
      </c>
      <c r="D44" s="231"/>
      <c r="E44" s="231"/>
      <c r="F44" s="232"/>
      <c r="G44" s="230" t="s">
        <v>50</v>
      </c>
      <c r="H44" s="231"/>
      <c r="I44" s="231"/>
      <c r="J44" s="233"/>
      <c r="K44" s="230" t="s">
        <v>51</v>
      </c>
      <c r="L44" s="231"/>
      <c r="M44" s="231"/>
      <c r="N44" s="232"/>
      <c r="O44" s="237" t="s">
        <v>37</v>
      </c>
      <c r="P44" s="231"/>
      <c r="Q44" s="231"/>
      <c r="R44" s="232"/>
      <c r="S44" s="237" t="s">
        <v>72</v>
      </c>
      <c r="T44" s="231"/>
      <c r="U44" s="231"/>
      <c r="V44" s="241"/>
    </row>
    <row r="45" spans="1:37" ht="15" customHeight="1" x14ac:dyDescent="0.2">
      <c r="A45" s="225"/>
      <c r="B45" s="228"/>
      <c r="C45" s="36" t="s">
        <v>2</v>
      </c>
      <c r="D45" s="37" t="s">
        <v>3</v>
      </c>
      <c r="E45" s="37" t="s">
        <v>31</v>
      </c>
      <c r="F45" s="38" t="s">
        <v>4</v>
      </c>
      <c r="G45" s="36" t="s">
        <v>2</v>
      </c>
      <c r="H45" s="37" t="s">
        <v>3</v>
      </c>
      <c r="I45" s="37" t="s">
        <v>31</v>
      </c>
      <c r="J45" s="58" t="s">
        <v>4</v>
      </c>
      <c r="K45" s="36" t="s">
        <v>2</v>
      </c>
      <c r="L45" s="37" t="s">
        <v>3</v>
      </c>
      <c r="M45" s="37" t="s">
        <v>31</v>
      </c>
      <c r="N45" s="38" t="s">
        <v>4</v>
      </c>
      <c r="O45" s="36" t="s">
        <v>2</v>
      </c>
      <c r="P45" s="37" t="s">
        <v>3</v>
      </c>
      <c r="Q45" s="37" t="s">
        <v>31</v>
      </c>
      <c r="R45" s="38" t="s">
        <v>4</v>
      </c>
      <c r="S45" s="59" t="s">
        <v>2</v>
      </c>
      <c r="T45" s="37" t="s">
        <v>3</v>
      </c>
      <c r="U45" s="37" t="s">
        <v>31</v>
      </c>
      <c r="V45" s="53" t="s">
        <v>4</v>
      </c>
    </row>
    <row r="46" spans="1:37" ht="15" customHeight="1" thickBot="1" x14ac:dyDescent="0.25">
      <c r="A46" s="226"/>
      <c r="B46" s="229"/>
      <c r="C46" s="39" t="s">
        <v>5</v>
      </c>
      <c r="D46" s="40" t="s">
        <v>5</v>
      </c>
      <c r="E46" s="40" t="s">
        <v>6</v>
      </c>
      <c r="F46" s="41" t="s">
        <v>47</v>
      </c>
      <c r="G46" s="39" t="s">
        <v>5</v>
      </c>
      <c r="H46" s="40" t="s">
        <v>5</v>
      </c>
      <c r="I46" s="40" t="s">
        <v>6</v>
      </c>
      <c r="J46" s="60" t="s">
        <v>47</v>
      </c>
      <c r="K46" s="39" t="s">
        <v>5</v>
      </c>
      <c r="L46" s="40" t="s">
        <v>5</v>
      </c>
      <c r="M46" s="40" t="s">
        <v>6</v>
      </c>
      <c r="N46" s="41" t="s">
        <v>47</v>
      </c>
      <c r="O46" s="39" t="s">
        <v>5</v>
      </c>
      <c r="P46" s="40" t="s">
        <v>5</v>
      </c>
      <c r="Q46" s="40" t="s">
        <v>6</v>
      </c>
      <c r="R46" s="41" t="s">
        <v>47</v>
      </c>
      <c r="S46" s="61" t="s">
        <v>5</v>
      </c>
      <c r="T46" s="40" t="s">
        <v>5</v>
      </c>
      <c r="U46" s="40" t="s">
        <v>6</v>
      </c>
      <c r="V46" s="54" t="s">
        <v>47</v>
      </c>
    </row>
    <row r="47" spans="1:37" ht="15" customHeight="1" thickTop="1" x14ac:dyDescent="0.2">
      <c r="A47" s="46">
        <v>1</v>
      </c>
      <c r="B47" s="63" t="s">
        <v>8</v>
      </c>
      <c r="C47" s="183"/>
      <c r="D47" s="184"/>
      <c r="E47" s="185"/>
      <c r="F47" s="186"/>
      <c r="G47" s="183"/>
      <c r="H47" s="184"/>
      <c r="I47" s="184"/>
      <c r="J47" s="184"/>
      <c r="K47" s="183"/>
      <c r="L47" s="184"/>
      <c r="M47" s="184"/>
      <c r="N47" s="184"/>
      <c r="O47" s="183"/>
      <c r="P47" s="184"/>
      <c r="Q47" s="184"/>
      <c r="R47" s="184"/>
      <c r="S47" s="214"/>
      <c r="T47" s="215"/>
      <c r="U47" s="215"/>
      <c r="V47" s="218"/>
    </row>
    <row r="48" spans="1:37" ht="15" customHeight="1" x14ac:dyDescent="0.2">
      <c r="A48" s="46">
        <v>2</v>
      </c>
      <c r="B48" s="43" t="s">
        <v>9</v>
      </c>
      <c r="C48" s="183"/>
      <c r="D48" s="184"/>
      <c r="E48" s="185"/>
      <c r="F48" s="186"/>
      <c r="G48" s="183"/>
      <c r="H48" s="184"/>
      <c r="I48" s="184"/>
      <c r="J48" s="184"/>
      <c r="K48" s="183"/>
      <c r="L48" s="184"/>
      <c r="M48" s="184"/>
      <c r="N48" s="184"/>
      <c r="O48" s="183"/>
      <c r="P48" s="184"/>
      <c r="Q48" s="184"/>
      <c r="R48" s="184"/>
      <c r="S48" s="25"/>
      <c r="T48" s="26"/>
      <c r="U48" s="26"/>
      <c r="V48" s="55"/>
    </row>
    <row r="49" spans="1:22" ht="15" customHeight="1" x14ac:dyDescent="0.2">
      <c r="A49" s="46">
        <v>3</v>
      </c>
      <c r="B49" s="43" t="s">
        <v>52</v>
      </c>
      <c r="C49" s="183"/>
      <c r="D49" s="184"/>
      <c r="E49" s="185"/>
      <c r="F49" s="186"/>
      <c r="G49" s="183"/>
      <c r="H49" s="184"/>
      <c r="I49" s="184"/>
      <c r="J49" s="184"/>
      <c r="K49" s="183"/>
      <c r="L49" s="184"/>
      <c r="M49" s="184"/>
      <c r="N49" s="184"/>
      <c r="O49" s="183"/>
      <c r="P49" s="184"/>
      <c r="Q49" s="184"/>
      <c r="R49" s="184"/>
      <c r="S49" s="25"/>
      <c r="T49" s="26"/>
      <c r="U49" s="26"/>
      <c r="V49" s="55"/>
    </row>
    <row r="50" spans="1:22" ht="15" customHeight="1" x14ac:dyDescent="0.2">
      <c r="A50" s="46">
        <v>4</v>
      </c>
      <c r="B50" s="43" t="s">
        <v>10</v>
      </c>
      <c r="C50" s="183"/>
      <c r="D50" s="184"/>
      <c r="E50" s="185"/>
      <c r="F50" s="186"/>
      <c r="G50" s="183"/>
      <c r="H50" s="184"/>
      <c r="I50" s="184"/>
      <c r="J50" s="184"/>
      <c r="K50" s="183"/>
      <c r="L50" s="184"/>
      <c r="M50" s="184"/>
      <c r="N50" s="184"/>
      <c r="O50" s="183"/>
      <c r="P50" s="184"/>
      <c r="Q50" s="184"/>
      <c r="R50" s="184"/>
      <c r="S50" s="25"/>
      <c r="T50" s="26"/>
      <c r="U50" s="26"/>
      <c r="V50" s="55"/>
    </row>
    <row r="51" spans="1:22" ht="15" customHeight="1" x14ac:dyDescent="0.2">
      <c r="A51" s="46">
        <v>5</v>
      </c>
      <c r="B51" s="43" t="s">
        <v>29</v>
      </c>
      <c r="C51" s="183"/>
      <c r="D51" s="184"/>
      <c r="E51" s="185"/>
      <c r="F51" s="186"/>
      <c r="G51" s="183"/>
      <c r="H51" s="184"/>
      <c r="I51" s="184"/>
      <c r="J51" s="184"/>
      <c r="K51" s="183"/>
      <c r="L51" s="184"/>
      <c r="M51" s="184"/>
      <c r="N51" s="184"/>
      <c r="O51" s="183"/>
      <c r="P51" s="184"/>
      <c r="Q51" s="184"/>
      <c r="R51" s="184"/>
      <c r="S51" s="25"/>
      <c r="T51" s="26"/>
      <c r="U51" s="26"/>
      <c r="V51" s="55"/>
    </row>
    <row r="52" spans="1:22" ht="15" customHeight="1" x14ac:dyDescent="0.2">
      <c r="A52" s="46">
        <v>6</v>
      </c>
      <c r="B52" s="43" t="s">
        <v>30</v>
      </c>
      <c r="C52" s="183"/>
      <c r="D52" s="184"/>
      <c r="E52" s="185"/>
      <c r="F52" s="186"/>
      <c r="G52" s="183"/>
      <c r="H52" s="184"/>
      <c r="I52" s="184"/>
      <c r="J52" s="184"/>
      <c r="K52" s="183"/>
      <c r="L52" s="184"/>
      <c r="M52" s="184"/>
      <c r="N52" s="184"/>
      <c r="O52" s="183"/>
      <c r="P52" s="184"/>
      <c r="Q52" s="184"/>
      <c r="R52" s="184"/>
      <c r="S52" s="25"/>
      <c r="T52" s="26"/>
      <c r="U52" s="26"/>
      <c r="V52" s="55"/>
    </row>
    <row r="53" spans="1:22" ht="15" customHeight="1" x14ac:dyDescent="0.2">
      <c r="A53" s="46">
        <v>7</v>
      </c>
      <c r="B53" s="43" t="s">
        <v>11</v>
      </c>
      <c r="C53" s="183"/>
      <c r="D53" s="184"/>
      <c r="E53" s="185"/>
      <c r="F53" s="186"/>
      <c r="G53" s="183"/>
      <c r="H53" s="184"/>
      <c r="I53" s="184"/>
      <c r="J53" s="184"/>
      <c r="K53" s="183"/>
      <c r="L53" s="184"/>
      <c r="M53" s="184"/>
      <c r="N53" s="184"/>
      <c r="O53" s="183"/>
      <c r="P53" s="184"/>
      <c r="Q53" s="184"/>
      <c r="R53" s="184"/>
      <c r="S53" s="25"/>
      <c r="T53" s="26"/>
      <c r="U53" s="26"/>
      <c r="V53" s="55"/>
    </row>
    <row r="54" spans="1:22" ht="15" customHeight="1" x14ac:dyDescent="0.2">
      <c r="A54" s="46">
        <v>8</v>
      </c>
      <c r="B54" s="43" t="s">
        <v>12</v>
      </c>
      <c r="C54" s="183"/>
      <c r="D54" s="184"/>
      <c r="E54" s="185"/>
      <c r="F54" s="186"/>
      <c r="G54" s="183"/>
      <c r="H54" s="184"/>
      <c r="I54" s="185"/>
      <c r="J54" s="184"/>
      <c r="K54" s="183"/>
      <c r="L54" s="184"/>
      <c r="M54" s="184"/>
      <c r="N54" s="184"/>
      <c r="O54" s="183"/>
      <c r="P54" s="184"/>
      <c r="Q54" s="184"/>
      <c r="R54" s="184"/>
      <c r="S54" s="25"/>
      <c r="T54" s="26"/>
      <c r="U54" s="26"/>
      <c r="V54" s="55"/>
    </row>
    <row r="55" spans="1:22" ht="15" customHeight="1" x14ac:dyDescent="0.2">
      <c r="A55" s="46">
        <v>9</v>
      </c>
      <c r="B55" s="43" t="s">
        <v>13</v>
      </c>
      <c r="C55" s="183"/>
      <c r="D55" s="184"/>
      <c r="E55" s="185"/>
      <c r="F55" s="186"/>
      <c r="G55" s="183"/>
      <c r="H55" s="184"/>
      <c r="I55" s="184"/>
      <c r="J55" s="184"/>
      <c r="K55" s="183"/>
      <c r="L55" s="184"/>
      <c r="M55" s="184"/>
      <c r="N55" s="184"/>
      <c r="O55" s="183"/>
      <c r="P55" s="184"/>
      <c r="Q55" s="184"/>
      <c r="R55" s="184"/>
      <c r="S55" s="25"/>
      <c r="T55" s="26"/>
      <c r="U55" s="26"/>
      <c r="V55" s="55"/>
    </row>
    <row r="56" spans="1:22" ht="15" customHeight="1" x14ac:dyDescent="0.2">
      <c r="A56" s="46">
        <v>10</v>
      </c>
      <c r="B56" s="43" t="s">
        <v>14</v>
      </c>
      <c r="C56" s="183"/>
      <c r="D56" s="184"/>
      <c r="E56" s="185"/>
      <c r="F56" s="186"/>
      <c r="G56" s="183"/>
      <c r="H56" s="184"/>
      <c r="I56" s="184"/>
      <c r="J56" s="184"/>
      <c r="K56" s="183"/>
      <c r="L56" s="184"/>
      <c r="M56" s="184"/>
      <c r="N56" s="184"/>
      <c r="O56" s="183"/>
      <c r="P56" s="184"/>
      <c r="Q56" s="184"/>
      <c r="R56" s="184"/>
      <c r="S56" s="25"/>
      <c r="T56" s="26"/>
      <c r="U56" s="26"/>
      <c r="V56" s="55"/>
    </row>
    <row r="57" spans="1:22" ht="15" customHeight="1" x14ac:dyDescent="0.2">
      <c r="A57" s="46">
        <v>11</v>
      </c>
      <c r="B57" s="43" t="s">
        <v>15</v>
      </c>
      <c r="C57" s="183"/>
      <c r="D57" s="184"/>
      <c r="E57" s="185"/>
      <c r="F57" s="186"/>
      <c r="G57" s="183"/>
      <c r="H57" s="184"/>
      <c r="I57" s="184"/>
      <c r="J57" s="184"/>
      <c r="K57" s="183"/>
      <c r="L57" s="184"/>
      <c r="M57" s="184"/>
      <c r="N57" s="184"/>
      <c r="O57" s="183"/>
      <c r="P57" s="184"/>
      <c r="Q57" s="184"/>
      <c r="R57" s="184"/>
      <c r="S57" s="25"/>
      <c r="T57" s="26"/>
      <c r="U57" s="26"/>
      <c r="V57" s="55"/>
    </row>
    <row r="58" spans="1:22" ht="15" customHeight="1" x14ac:dyDescent="0.2">
      <c r="A58" s="46">
        <v>12</v>
      </c>
      <c r="B58" s="43" t="s">
        <v>16</v>
      </c>
      <c r="C58" s="183"/>
      <c r="D58" s="184"/>
      <c r="E58" s="185"/>
      <c r="F58" s="186"/>
      <c r="G58" s="183"/>
      <c r="H58" s="184"/>
      <c r="I58" s="184"/>
      <c r="J58" s="184"/>
      <c r="K58" s="183"/>
      <c r="L58" s="184"/>
      <c r="M58" s="184"/>
      <c r="N58" s="184"/>
      <c r="O58" s="183"/>
      <c r="P58" s="184"/>
      <c r="Q58" s="184"/>
      <c r="R58" s="184"/>
      <c r="S58" s="25"/>
      <c r="T58" s="26"/>
      <c r="U58" s="26"/>
      <c r="V58" s="55"/>
    </row>
    <row r="59" spans="1:22" ht="15" customHeight="1" x14ac:dyDescent="0.2">
      <c r="A59" s="46">
        <v>13</v>
      </c>
      <c r="B59" s="43" t="s">
        <v>17</v>
      </c>
      <c r="C59" s="183"/>
      <c r="D59" s="184"/>
      <c r="E59" s="185"/>
      <c r="F59" s="186"/>
      <c r="G59" s="183"/>
      <c r="H59" s="184"/>
      <c r="I59" s="27"/>
      <c r="J59" s="184"/>
      <c r="K59" s="183"/>
      <c r="L59" s="184"/>
      <c r="M59" s="27"/>
      <c r="N59" s="184"/>
      <c r="O59" s="183"/>
      <c r="P59" s="184"/>
      <c r="Q59" s="184"/>
      <c r="R59" s="184"/>
      <c r="S59" s="25"/>
      <c r="T59" s="26"/>
      <c r="U59" s="26"/>
      <c r="V59" s="55"/>
    </row>
    <row r="60" spans="1:22" ht="15" customHeight="1" x14ac:dyDescent="0.2">
      <c r="A60" s="46">
        <v>14</v>
      </c>
      <c r="B60" s="43" t="s">
        <v>18</v>
      </c>
      <c r="C60" s="183"/>
      <c r="D60" s="184"/>
      <c r="E60" s="185"/>
      <c r="F60" s="186"/>
      <c r="G60" s="183"/>
      <c r="H60" s="184"/>
      <c r="I60" s="184"/>
      <c r="J60" s="184"/>
      <c r="K60" s="183"/>
      <c r="L60" s="184"/>
      <c r="M60" s="184"/>
      <c r="N60" s="184"/>
      <c r="O60" s="183"/>
      <c r="P60" s="184"/>
      <c r="Q60" s="184"/>
      <c r="R60" s="184"/>
      <c r="S60" s="25"/>
      <c r="T60" s="26"/>
      <c r="U60" s="26"/>
      <c r="V60" s="55"/>
    </row>
    <row r="61" spans="1:22" ht="15" customHeight="1" x14ac:dyDescent="0.2">
      <c r="A61" s="46">
        <v>15</v>
      </c>
      <c r="B61" s="43" t="s">
        <v>28</v>
      </c>
      <c r="C61" s="183"/>
      <c r="D61" s="184"/>
      <c r="E61" s="185"/>
      <c r="F61" s="186"/>
      <c r="G61" s="183"/>
      <c r="H61" s="184"/>
      <c r="I61" s="184"/>
      <c r="J61" s="184"/>
      <c r="K61" s="183"/>
      <c r="L61" s="184"/>
      <c r="M61" s="184"/>
      <c r="N61" s="184"/>
      <c r="O61" s="183"/>
      <c r="P61" s="184"/>
      <c r="Q61" s="184"/>
      <c r="R61" s="184"/>
      <c r="S61" s="25"/>
      <c r="T61" s="26"/>
      <c r="U61" s="26"/>
      <c r="V61" s="55"/>
    </row>
    <row r="62" spans="1:22" ht="15" customHeight="1" x14ac:dyDescent="0.2">
      <c r="A62" s="46">
        <v>16</v>
      </c>
      <c r="B62" s="43" t="s">
        <v>19</v>
      </c>
      <c r="C62" s="183"/>
      <c r="D62" s="184"/>
      <c r="E62" s="185"/>
      <c r="F62" s="186"/>
      <c r="G62" s="183"/>
      <c r="H62" s="184"/>
      <c r="I62" s="184"/>
      <c r="J62" s="184"/>
      <c r="K62" s="183"/>
      <c r="L62" s="184"/>
      <c r="M62" s="184"/>
      <c r="N62" s="184"/>
      <c r="O62" s="183"/>
      <c r="P62" s="184"/>
      <c r="Q62" s="184"/>
      <c r="R62" s="184"/>
      <c r="S62" s="25"/>
      <c r="T62" s="26"/>
      <c r="U62" s="26"/>
      <c r="V62" s="55"/>
    </row>
    <row r="63" spans="1:22" ht="15" customHeight="1" x14ac:dyDescent="0.2">
      <c r="A63" s="46">
        <v>17</v>
      </c>
      <c r="B63" s="43" t="s">
        <v>20</v>
      </c>
      <c r="C63" s="183"/>
      <c r="D63" s="184"/>
      <c r="E63" s="185"/>
      <c r="F63" s="186"/>
      <c r="G63" s="183"/>
      <c r="H63" s="184"/>
      <c r="I63" s="184"/>
      <c r="J63" s="184"/>
      <c r="K63" s="183"/>
      <c r="L63" s="184"/>
      <c r="M63" s="184"/>
      <c r="N63" s="184"/>
      <c r="O63" s="183"/>
      <c r="P63" s="184"/>
      <c r="Q63" s="184"/>
      <c r="R63" s="184"/>
      <c r="S63" s="25"/>
      <c r="T63" s="26"/>
      <c r="U63" s="26"/>
      <c r="V63" s="55"/>
    </row>
    <row r="64" spans="1:22" ht="15" customHeight="1" x14ac:dyDescent="0.2">
      <c r="A64" s="46">
        <v>18</v>
      </c>
      <c r="B64" s="43" t="s">
        <v>21</v>
      </c>
      <c r="C64" s="183"/>
      <c r="D64" s="184"/>
      <c r="E64" s="185"/>
      <c r="F64" s="186"/>
      <c r="G64" s="183"/>
      <c r="H64" s="184"/>
      <c r="I64" s="184"/>
      <c r="J64" s="184"/>
      <c r="K64" s="183"/>
      <c r="L64" s="184"/>
      <c r="M64" s="184"/>
      <c r="N64" s="184"/>
      <c r="O64" s="183"/>
      <c r="P64" s="184"/>
      <c r="Q64" s="184"/>
      <c r="R64" s="184"/>
      <c r="S64" s="25"/>
      <c r="T64" s="26"/>
      <c r="U64" s="26"/>
      <c r="V64" s="55"/>
    </row>
    <row r="65" spans="1:22" ht="15" customHeight="1" x14ac:dyDescent="0.2">
      <c r="A65" s="46">
        <v>19</v>
      </c>
      <c r="B65" s="43" t="s">
        <v>45</v>
      </c>
      <c r="C65" s="183"/>
      <c r="D65" s="184"/>
      <c r="E65" s="185"/>
      <c r="F65" s="186"/>
      <c r="G65" s="183"/>
      <c r="H65" s="184"/>
      <c r="I65" s="184"/>
      <c r="J65" s="184"/>
      <c r="K65" s="183"/>
      <c r="L65" s="184"/>
      <c r="M65" s="184"/>
      <c r="N65" s="184"/>
      <c r="O65" s="183"/>
      <c r="P65" s="184"/>
      <c r="Q65" s="184"/>
      <c r="R65" s="184"/>
      <c r="S65" s="25"/>
      <c r="T65" s="26"/>
      <c r="U65" s="26"/>
      <c r="V65" s="55"/>
    </row>
    <row r="66" spans="1:22" ht="15" customHeight="1" x14ac:dyDescent="0.2">
      <c r="A66" s="46">
        <v>20</v>
      </c>
      <c r="B66" s="43" t="s">
        <v>22</v>
      </c>
      <c r="C66" s="183"/>
      <c r="D66" s="184"/>
      <c r="E66" s="185"/>
      <c r="F66" s="186"/>
      <c r="G66" s="183"/>
      <c r="H66" s="184"/>
      <c r="I66" s="184"/>
      <c r="J66" s="184"/>
      <c r="K66" s="183"/>
      <c r="L66" s="184"/>
      <c r="M66" s="184"/>
      <c r="N66" s="184"/>
      <c r="O66" s="183"/>
      <c r="P66" s="184"/>
      <c r="Q66" s="184"/>
      <c r="R66" s="184"/>
      <c r="S66" s="25"/>
      <c r="T66" s="26"/>
      <c r="U66" s="26"/>
      <c r="V66" s="55"/>
    </row>
    <row r="67" spans="1:22" ht="15" customHeight="1" x14ac:dyDescent="0.2">
      <c r="A67" s="46">
        <v>21</v>
      </c>
      <c r="B67" s="43" t="s">
        <v>23</v>
      </c>
      <c r="C67" s="183"/>
      <c r="D67" s="184"/>
      <c r="E67" s="185"/>
      <c r="F67" s="186"/>
      <c r="G67" s="183"/>
      <c r="H67" s="184"/>
      <c r="I67" s="184"/>
      <c r="J67" s="184"/>
      <c r="K67" s="183"/>
      <c r="L67" s="184"/>
      <c r="M67" s="184"/>
      <c r="N67" s="184"/>
      <c r="O67" s="183"/>
      <c r="P67" s="184"/>
      <c r="Q67" s="184"/>
      <c r="R67" s="184"/>
      <c r="S67" s="25"/>
      <c r="T67" s="26"/>
      <c r="U67" s="26"/>
      <c r="V67" s="55"/>
    </row>
    <row r="68" spans="1:22" ht="15" customHeight="1" x14ac:dyDescent="0.2">
      <c r="A68" s="46">
        <v>22</v>
      </c>
      <c r="B68" s="43" t="s">
        <v>32</v>
      </c>
      <c r="C68" s="183"/>
      <c r="D68" s="184"/>
      <c r="E68" s="185"/>
      <c r="F68" s="186"/>
      <c r="G68" s="183"/>
      <c r="H68" s="184"/>
      <c r="I68" s="184"/>
      <c r="J68" s="184"/>
      <c r="K68" s="183"/>
      <c r="L68" s="184"/>
      <c r="M68" s="184"/>
      <c r="N68" s="184"/>
      <c r="O68" s="183"/>
      <c r="P68" s="184"/>
      <c r="Q68" s="184"/>
      <c r="R68" s="184"/>
      <c r="S68" s="25"/>
      <c r="T68" s="26"/>
      <c r="U68" s="26"/>
      <c r="V68" s="55"/>
    </row>
    <row r="69" spans="1:22" ht="15" customHeight="1" x14ac:dyDescent="0.2">
      <c r="A69" s="46">
        <v>23</v>
      </c>
      <c r="B69" s="43" t="s">
        <v>24</v>
      </c>
      <c r="C69" s="183"/>
      <c r="D69" s="184"/>
      <c r="E69" s="185"/>
      <c r="F69" s="186"/>
      <c r="G69" s="183"/>
      <c r="H69" s="184"/>
      <c r="I69" s="184"/>
      <c r="J69" s="184"/>
      <c r="K69" s="183"/>
      <c r="L69" s="184"/>
      <c r="M69" s="184"/>
      <c r="N69" s="184"/>
      <c r="O69" s="183"/>
      <c r="P69" s="184"/>
      <c r="Q69" s="184"/>
      <c r="R69" s="184"/>
      <c r="S69" s="25"/>
      <c r="T69" s="26"/>
      <c r="U69" s="26"/>
      <c r="V69" s="55"/>
    </row>
    <row r="70" spans="1:22" ht="15" customHeight="1" x14ac:dyDescent="0.2">
      <c r="A70" s="46">
        <v>24</v>
      </c>
      <c r="B70" s="43" t="s">
        <v>25</v>
      </c>
      <c r="C70" s="183"/>
      <c r="D70" s="184"/>
      <c r="E70" s="185"/>
      <c r="F70" s="186"/>
      <c r="G70" s="183"/>
      <c r="H70" s="184"/>
      <c r="I70" s="184"/>
      <c r="J70" s="184"/>
      <c r="K70" s="183"/>
      <c r="L70" s="184"/>
      <c r="M70" s="184"/>
      <c r="N70" s="184"/>
      <c r="O70" s="183"/>
      <c r="P70" s="184"/>
      <c r="Q70" s="184"/>
      <c r="R70" s="184"/>
      <c r="S70" s="25"/>
      <c r="T70" s="26"/>
      <c r="U70" s="26"/>
      <c r="V70" s="55"/>
    </row>
    <row r="71" spans="1:22" ht="15" customHeight="1" x14ac:dyDescent="0.2">
      <c r="A71" s="46">
        <v>25</v>
      </c>
      <c r="B71" s="44" t="s">
        <v>26</v>
      </c>
      <c r="C71" s="183"/>
      <c r="D71" s="184"/>
      <c r="E71" s="185"/>
      <c r="F71" s="186"/>
      <c r="G71" s="183"/>
      <c r="H71" s="184"/>
      <c r="I71" s="184"/>
      <c r="J71" s="184"/>
      <c r="K71" s="183"/>
      <c r="L71" s="184"/>
      <c r="M71" s="184"/>
      <c r="N71" s="184"/>
      <c r="O71" s="183"/>
      <c r="P71" s="184"/>
      <c r="Q71" s="184"/>
      <c r="R71" s="184"/>
      <c r="S71" s="25"/>
      <c r="T71" s="26"/>
      <c r="U71" s="26"/>
      <c r="V71" s="55"/>
    </row>
    <row r="72" spans="1:22" ht="15" customHeight="1" x14ac:dyDescent="0.2">
      <c r="A72" s="46">
        <v>26</v>
      </c>
      <c r="B72" s="44" t="s">
        <v>27</v>
      </c>
      <c r="C72" s="183"/>
      <c r="D72" s="184"/>
      <c r="E72" s="185"/>
      <c r="F72" s="186"/>
      <c r="G72" s="183"/>
      <c r="H72" s="184"/>
      <c r="I72" s="184"/>
      <c r="J72" s="184"/>
      <c r="K72" s="183"/>
      <c r="L72" s="184"/>
      <c r="M72" s="184"/>
      <c r="N72" s="184"/>
      <c r="O72" s="183"/>
      <c r="P72" s="184"/>
      <c r="Q72" s="184"/>
      <c r="R72" s="184"/>
      <c r="S72" s="25"/>
      <c r="T72" s="26"/>
      <c r="U72" s="26"/>
      <c r="V72" s="55"/>
    </row>
    <row r="73" spans="1:22" ht="15" customHeight="1" thickBot="1" x14ac:dyDescent="0.25">
      <c r="A73" s="46">
        <v>27</v>
      </c>
      <c r="B73" s="44" t="s">
        <v>88</v>
      </c>
      <c r="C73" s="183"/>
      <c r="D73" s="184"/>
      <c r="E73" s="185"/>
      <c r="F73" s="186"/>
      <c r="G73" s="183"/>
      <c r="H73" s="184"/>
      <c r="I73" s="184"/>
      <c r="J73" s="184"/>
      <c r="K73" s="183"/>
      <c r="L73" s="184"/>
      <c r="M73" s="184"/>
      <c r="N73" s="184"/>
      <c r="O73" s="183"/>
      <c r="P73" s="184"/>
      <c r="Q73" s="184"/>
      <c r="R73" s="184"/>
      <c r="S73" s="216"/>
      <c r="T73" s="217"/>
      <c r="U73" s="217"/>
      <c r="V73" s="219"/>
    </row>
    <row r="74" spans="1:22" s="19" customFormat="1" ht="15" customHeight="1" thickBot="1" x14ac:dyDescent="0.25">
      <c r="A74" s="222" t="s">
        <v>7</v>
      </c>
      <c r="B74" s="223"/>
      <c r="C74" s="48">
        <f>SUM(C47:C73)</f>
        <v>0</v>
      </c>
      <c r="D74" s="49">
        <f>SUM(D47:D73)</f>
        <v>0</v>
      </c>
      <c r="E74" s="50" t="e">
        <f>F74/D74*10</f>
        <v>#DIV/0!</v>
      </c>
      <c r="F74" s="51">
        <f>SUM(F47:F73)</f>
        <v>0</v>
      </c>
      <c r="G74" s="48">
        <f>SUM(G47:G73)</f>
        <v>0</v>
      </c>
      <c r="H74" s="49">
        <f>SUM(H47:H73)</f>
        <v>0</v>
      </c>
      <c r="I74" s="50" t="e">
        <f>J74/H74*10</f>
        <v>#DIV/0!</v>
      </c>
      <c r="J74" s="51">
        <f>SUM(J47:J73)</f>
        <v>0</v>
      </c>
      <c r="K74" s="49">
        <f>SUM(K47:K73)</f>
        <v>0</v>
      </c>
      <c r="L74" s="49">
        <f>SUM(L47:L73)</f>
        <v>0</v>
      </c>
      <c r="M74" s="50">
        <v>0</v>
      </c>
      <c r="N74" s="51">
        <f>SUM(N47:N73)</f>
        <v>0</v>
      </c>
      <c r="O74" s="188">
        <f>SUM(O47:O73)</f>
        <v>0</v>
      </c>
      <c r="P74" s="189">
        <f>SUM(P47:P73)</f>
        <v>0</v>
      </c>
      <c r="Q74" s="190">
        <v>0</v>
      </c>
      <c r="R74" s="191">
        <f>SUM(R47:R73)</f>
        <v>0</v>
      </c>
      <c r="S74" s="48">
        <f>SUM(S47:S73)</f>
        <v>0</v>
      </c>
      <c r="T74" s="68">
        <f>SUM(T47:T73)</f>
        <v>0</v>
      </c>
      <c r="U74" s="50" t="e">
        <f>(V74/T74)*10</f>
        <v>#DIV/0!</v>
      </c>
      <c r="V74" s="69">
        <f>SUM(V47:V73)</f>
        <v>0</v>
      </c>
    </row>
    <row r="75" spans="1:22" ht="15" customHeight="1" thickTop="1" x14ac:dyDescent="0.2">
      <c r="A75" s="30"/>
      <c r="B75" s="45"/>
      <c r="C75" s="34"/>
      <c r="D75" s="34"/>
      <c r="E75" s="35"/>
      <c r="F75" s="30"/>
      <c r="G75" s="34"/>
      <c r="H75" s="34"/>
      <c r="I75" s="35"/>
      <c r="J75" s="34"/>
      <c r="K75" s="34"/>
      <c r="L75" s="34"/>
      <c r="M75" s="35"/>
      <c r="N75" s="34"/>
      <c r="O75" s="192"/>
      <c r="P75" s="192"/>
      <c r="Q75" s="193"/>
      <c r="R75" s="192"/>
      <c r="S75" s="34"/>
      <c r="T75" s="34"/>
      <c r="U75" s="35"/>
      <c r="V75" s="34"/>
    </row>
    <row r="76" spans="1:22" ht="15" customHeight="1" x14ac:dyDescent="0.2">
      <c r="A76" s="30"/>
      <c r="B76" s="4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5"/>
      <c r="N76" s="34"/>
      <c r="O76" s="34"/>
      <c r="P76" s="34"/>
      <c r="Q76" s="35"/>
      <c r="R76" s="34"/>
      <c r="S76" s="34"/>
      <c r="T76" s="34"/>
      <c r="U76" s="34"/>
      <c r="V76" s="34"/>
    </row>
    <row r="77" spans="1:22" ht="15" customHeight="1" x14ac:dyDescent="0.2">
      <c r="A77" s="30"/>
      <c r="B77" s="45"/>
      <c r="C77" s="34"/>
      <c r="D77" s="34"/>
      <c r="E77" s="35"/>
      <c r="F77" s="30"/>
      <c r="G77" s="34"/>
      <c r="H77" s="34"/>
      <c r="I77" s="35"/>
      <c r="J77" s="34"/>
      <c r="K77" s="34"/>
      <c r="L77" s="34"/>
      <c r="M77" s="35"/>
      <c r="N77" s="34"/>
      <c r="O77" s="34"/>
      <c r="P77" s="34"/>
      <c r="Q77" s="35"/>
      <c r="R77" s="34"/>
      <c r="S77" s="34"/>
      <c r="T77" s="34"/>
      <c r="U77" s="35"/>
      <c r="V77" s="34"/>
    </row>
    <row r="78" spans="1:22" ht="18" customHeight="1" x14ac:dyDescent="0.2">
      <c r="A78" s="239" t="s">
        <v>93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</row>
    <row r="79" spans="1:22" ht="18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70"/>
      <c r="Q79" s="19"/>
      <c r="R79" s="70"/>
      <c r="S79" s="19"/>
      <c r="T79" s="19"/>
      <c r="U79" s="19"/>
      <c r="V79" s="19"/>
    </row>
    <row r="80" spans="1:22" ht="18" customHeight="1" thickBot="1" x14ac:dyDescent="0.25">
      <c r="P80" s="45"/>
      <c r="R80" s="45"/>
    </row>
    <row r="81" spans="1:32" ht="15" customHeight="1" thickTop="1" thickBot="1" x14ac:dyDescent="0.25">
      <c r="A81" s="224" t="s">
        <v>77</v>
      </c>
      <c r="B81" s="227" t="s">
        <v>53</v>
      </c>
      <c r="C81" s="234" t="s">
        <v>48</v>
      </c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6"/>
      <c r="X81" s="245" t="s">
        <v>44</v>
      </c>
      <c r="Y81" s="245"/>
      <c r="Z81" s="245"/>
      <c r="AA81" s="245"/>
      <c r="AC81" s="245" t="s">
        <v>44</v>
      </c>
      <c r="AD81" s="245"/>
      <c r="AE81" s="245"/>
      <c r="AF81" s="245"/>
    </row>
    <row r="82" spans="1:32" ht="15" customHeight="1" x14ac:dyDescent="0.2">
      <c r="A82" s="225"/>
      <c r="B82" s="228"/>
      <c r="C82" s="246" t="s">
        <v>38</v>
      </c>
      <c r="D82" s="247"/>
      <c r="E82" s="247"/>
      <c r="F82" s="248"/>
      <c r="G82" s="246" t="s">
        <v>39</v>
      </c>
      <c r="H82" s="247"/>
      <c r="I82" s="247"/>
      <c r="J82" s="248"/>
      <c r="K82" s="246" t="s">
        <v>40</v>
      </c>
      <c r="L82" s="247"/>
      <c r="M82" s="247"/>
      <c r="N82" s="247"/>
      <c r="O82" s="246" t="s">
        <v>41</v>
      </c>
      <c r="P82" s="247"/>
      <c r="Q82" s="247"/>
      <c r="R82" s="248"/>
      <c r="S82" s="237" t="s">
        <v>73</v>
      </c>
      <c r="T82" s="231"/>
      <c r="U82" s="231"/>
      <c r="V82" s="241"/>
      <c r="X82" s="245" t="s">
        <v>83</v>
      </c>
      <c r="Y82" s="245"/>
      <c r="Z82" s="245"/>
      <c r="AA82" s="245"/>
      <c r="AC82" s="245" t="s">
        <v>81</v>
      </c>
      <c r="AD82" s="245"/>
      <c r="AE82" s="245"/>
      <c r="AF82" s="245"/>
    </row>
    <row r="83" spans="1:32" ht="15" customHeight="1" x14ac:dyDescent="0.2">
      <c r="A83" s="225"/>
      <c r="B83" s="228"/>
      <c r="C83" s="36" t="s">
        <v>2</v>
      </c>
      <c r="D83" s="37" t="s">
        <v>3</v>
      </c>
      <c r="E83" s="37" t="s">
        <v>31</v>
      </c>
      <c r="F83" s="38" t="s">
        <v>4</v>
      </c>
      <c r="G83" s="36" t="s">
        <v>2</v>
      </c>
      <c r="H83" s="37" t="s">
        <v>3</v>
      </c>
      <c r="I83" s="37" t="s">
        <v>31</v>
      </c>
      <c r="J83" s="38" t="s">
        <v>4</v>
      </c>
      <c r="K83" s="36" t="s">
        <v>2</v>
      </c>
      <c r="L83" s="37" t="s">
        <v>3</v>
      </c>
      <c r="M83" s="37" t="s">
        <v>31</v>
      </c>
      <c r="N83" s="38" t="s">
        <v>4</v>
      </c>
      <c r="O83" s="36" t="s">
        <v>2</v>
      </c>
      <c r="P83" s="37" t="s">
        <v>3</v>
      </c>
      <c r="Q83" s="37" t="s">
        <v>31</v>
      </c>
      <c r="R83" s="38" t="s">
        <v>4</v>
      </c>
      <c r="S83" s="59" t="s">
        <v>2</v>
      </c>
      <c r="T83" s="37" t="s">
        <v>3</v>
      </c>
      <c r="U83" s="37" t="s">
        <v>31</v>
      </c>
      <c r="V83" s="53" t="s">
        <v>4</v>
      </c>
      <c r="X83" s="143" t="s">
        <v>2</v>
      </c>
      <c r="Y83" s="143" t="s">
        <v>3</v>
      </c>
      <c r="Z83" s="143" t="s">
        <v>31</v>
      </c>
      <c r="AA83" s="143" t="s">
        <v>4</v>
      </c>
      <c r="AC83" s="143" t="s">
        <v>2</v>
      </c>
      <c r="AD83" s="143" t="s">
        <v>3</v>
      </c>
      <c r="AE83" s="143" t="s">
        <v>31</v>
      </c>
      <c r="AF83" s="143" t="s">
        <v>4</v>
      </c>
    </row>
    <row r="84" spans="1:32" ht="15" customHeight="1" thickBot="1" x14ac:dyDescent="0.25">
      <c r="A84" s="226"/>
      <c r="B84" s="229"/>
      <c r="C84" s="39" t="s">
        <v>5</v>
      </c>
      <c r="D84" s="40" t="s">
        <v>5</v>
      </c>
      <c r="E84" s="40" t="s">
        <v>6</v>
      </c>
      <c r="F84" s="41" t="s">
        <v>47</v>
      </c>
      <c r="G84" s="39" t="s">
        <v>5</v>
      </c>
      <c r="H84" s="40" t="s">
        <v>5</v>
      </c>
      <c r="I84" s="40" t="s">
        <v>6</v>
      </c>
      <c r="J84" s="41" t="s">
        <v>47</v>
      </c>
      <c r="K84" s="39" t="s">
        <v>5</v>
      </c>
      <c r="L84" s="40" t="s">
        <v>5</v>
      </c>
      <c r="M84" s="40" t="s">
        <v>6</v>
      </c>
      <c r="N84" s="41" t="s">
        <v>47</v>
      </c>
      <c r="O84" s="39" t="s">
        <v>5</v>
      </c>
      <c r="P84" s="40" t="s">
        <v>5</v>
      </c>
      <c r="Q84" s="40" t="s">
        <v>6</v>
      </c>
      <c r="R84" s="41" t="s">
        <v>47</v>
      </c>
      <c r="S84" s="61" t="s">
        <v>5</v>
      </c>
      <c r="T84" s="40" t="s">
        <v>5</v>
      </c>
      <c r="U84" s="40" t="s">
        <v>6</v>
      </c>
      <c r="V84" s="54" t="s">
        <v>47</v>
      </c>
      <c r="X84" s="142" t="s">
        <v>79</v>
      </c>
      <c r="Y84" s="142" t="s">
        <v>79</v>
      </c>
      <c r="Z84" s="142" t="s">
        <v>80</v>
      </c>
      <c r="AA84" s="142" t="s">
        <v>56</v>
      </c>
      <c r="AC84" s="142" t="s">
        <v>79</v>
      </c>
      <c r="AD84" s="142" t="s">
        <v>79</v>
      </c>
      <c r="AE84" s="142" t="s">
        <v>80</v>
      </c>
      <c r="AF84" s="142" t="s">
        <v>56</v>
      </c>
    </row>
    <row r="85" spans="1:32" ht="15" customHeight="1" thickTop="1" x14ac:dyDescent="0.2">
      <c r="A85" s="46">
        <v>1</v>
      </c>
      <c r="B85" s="63" t="s">
        <v>8</v>
      </c>
      <c r="C85" s="183"/>
      <c r="D85" s="184"/>
      <c r="E85" s="185"/>
      <c r="F85" s="187"/>
      <c r="G85" s="183"/>
      <c r="H85" s="184"/>
      <c r="I85" s="185"/>
      <c r="J85" s="187"/>
      <c r="K85" s="183"/>
      <c r="L85" s="184"/>
      <c r="M85" s="185"/>
      <c r="N85" s="187"/>
      <c r="O85" s="183"/>
      <c r="P85" s="184"/>
      <c r="Q85" s="185"/>
      <c r="R85" s="187"/>
      <c r="S85" s="25"/>
      <c r="T85" s="26"/>
      <c r="U85" s="27" t="e">
        <f>V85/T85*10</f>
        <v>#DIV/0!</v>
      </c>
      <c r="V85" s="55"/>
      <c r="X85" s="148">
        <f t="shared" ref="X85:X108" si="27">O9+C47+G47+K47+O47+C85</f>
        <v>0</v>
      </c>
      <c r="Y85" s="148">
        <f t="shared" ref="Y85:Y108" si="28">P9+D47+H47+L47+P47+D85</f>
        <v>0</v>
      </c>
      <c r="Z85" s="148" t="e">
        <f>AA85/Y85*10</f>
        <v>#DIV/0!</v>
      </c>
      <c r="AA85" s="148">
        <f t="shared" ref="AA85:AA108" si="29">R9+F47+J47+N47+R47+F85</f>
        <v>0</v>
      </c>
      <c r="AC85" s="31">
        <f>G85+K85+O85</f>
        <v>0</v>
      </c>
      <c r="AD85" s="31">
        <f t="shared" ref="AD85:AF85" si="30">H85+L85+P85</f>
        <v>0</v>
      </c>
      <c r="AE85" s="31" t="e">
        <f>AF85/AD85*10</f>
        <v>#DIV/0!</v>
      </c>
      <c r="AF85" s="31">
        <f t="shared" si="30"/>
        <v>0</v>
      </c>
    </row>
    <row r="86" spans="1:32" ht="15" customHeight="1" x14ac:dyDescent="0.2">
      <c r="A86" s="46">
        <v>2</v>
      </c>
      <c r="B86" s="43" t="s">
        <v>9</v>
      </c>
      <c r="C86" s="175"/>
      <c r="D86" s="176"/>
      <c r="E86" s="177"/>
      <c r="F86" s="178"/>
      <c r="G86" s="175"/>
      <c r="H86" s="176"/>
      <c r="I86" s="177"/>
      <c r="J86" s="178"/>
      <c r="K86" s="175"/>
      <c r="L86" s="176"/>
      <c r="M86" s="177"/>
      <c r="N86" s="178"/>
      <c r="O86" s="175"/>
      <c r="P86" s="176"/>
      <c r="Q86" s="176"/>
      <c r="R86" s="178"/>
      <c r="S86" s="25"/>
      <c r="T86" s="26"/>
      <c r="U86" s="27" t="e">
        <f t="shared" ref="U86:U111" si="31">V86/T86*10</f>
        <v>#DIV/0!</v>
      </c>
      <c r="V86" s="55"/>
      <c r="X86" s="148">
        <f t="shared" si="27"/>
        <v>0</v>
      </c>
      <c r="Y86" s="148">
        <f t="shared" si="28"/>
        <v>0</v>
      </c>
      <c r="Z86" s="148" t="e">
        <f t="shared" ref="Z86:Z112" si="32">AA86/Y86*10</f>
        <v>#DIV/0!</v>
      </c>
      <c r="AA86" s="148">
        <f t="shared" si="29"/>
        <v>0</v>
      </c>
      <c r="AC86" s="31">
        <f t="shared" ref="AC86:AC111" si="33">G86+K86+O86</f>
        <v>0</v>
      </c>
      <c r="AD86" s="31">
        <f t="shared" ref="AD86:AD111" si="34">H86+L86+P86</f>
        <v>0</v>
      </c>
      <c r="AE86" s="31" t="e">
        <f t="shared" ref="AE86:AE112" si="35">AF86/AD86*10</f>
        <v>#DIV/0!</v>
      </c>
      <c r="AF86" s="31">
        <f t="shared" ref="AF86:AF111" si="36">J86+N86+R86</f>
        <v>0</v>
      </c>
    </row>
    <row r="87" spans="1:32" ht="15" customHeight="1" x14ac:dyDescent="0.2">
      <c r="A87" s="46">
        <v>3</v>
      </c>
      <c r="B87" s="43" t="s">
        <v>52</v>
      </c>
      <c r="C87" s="183"/>
      <c r="D87" s="184"/>
      <c r="E87" s="185"/>
      <c r="F87" s="187"/>
      <c r="G87" s="175"/>
      <c r="H87" s="176"/>
      <c r="I87" s="177"/>
      <c r="J87" s="178"/>
      <c r="K87" s="183"/>
      <c r="L87" s="184"/>
      <c r="M87" s="185"/>
      <c r="N87" s="187"/>
      <c r="O87" s="175"/>
      <c r="P87" s="176"/>
      <c r="Q87" s="176"/>
      <c r="R87" s="178"/>
      <c r="S87" s="25"/>
      <c r="T87" s="26"/>
      <c r="U87" s="27" t="e">
        <f t="shared" si="31"/>
        <v>#DIV/0!</v>
      </c>
      <c r="V87" s="55"/>
      <c r="X87" s="148">
        <f t="shared" si="27"/>
        <v>0</v>
      </c>
      <c r="Y87" s="148">
        <f t="shared" si="28"/>
        <v>0</v>
      </c>
      <c r="Z87" s="148" t="e">
        <f t="shared" si="32"/>
        <v>#DIV/0!</v>
      </c>
      <c r="AA87" s="148">
        <f t="shared" si="29"/>
        <v>0</v>
      </c>
      <c r="AC87" s="31">
        <f t="shared" si="33"/>
        <v>0</v>
      </c>
      <c r="AD87" s="31">
        <f t="shared" si="34"/>
        <v>0</v>
      </c>
      <c r="AE87" s="31" t="e">
        <f t="shared" si="35"/>
        <v>#DIV/0!</v>
      </c>
      <c r="AF87" s="31">
        <f t="shared" si="36"/>
        <v>0</v>
      </c>
    </row>
    <row r="88" spans="1:32" ht="15" customHeight="1" x14ac:dyDescent="0.2">
      <c r="A88" s="46">
        <v>4</v>
      </c>
      <c r="B88" s="43" t="s">
        <v>10</v>
      </c>
      <c r="C88" s="183"/>
      <c r="D88" s="184"/>
      <c r="E88" s="185"/>
      <c r="F88" s="187"/>
      <c r="G88" s="175"/>
      <c r="H88" s="176"/>
      <c r="I88" s="177"/>
      <c r="J88" s="178"/>
      <c r="K88" s="183"/>
      <c r="L88" s="184"/>
      <c r="M88" s="185"/>
      <c r="N88" s="187"/>
      <c r="O88" s="175"/>
      <c r="P88" s="176"/>
      <c r="Q88" s="176"/>
      <c r="R88" s="178"/>
      <c r="S88" s="25"/>
      <c r="T88" s="26"/>
      <c r="U88" s="27" t="e">
        <f t="shared" si="31"/>
        <v>#DIV/0!</v>
      </c>
      <c r="V88" s="55"/>
      <c r="X88" s="148">
        <f t="shared" si="27"/>
        <v>0</v>
      </c>
      <c r="Y88" s="148">
        <f t="shared" si="28"/>
        <v>0</v>
      </c>
      <c r="Z88" s="148" t="e">
        <f t="shared" si="32"/>
        <v>#DIV/0!</v>
      </c>
      <c r="AA88" s="148">
        <f t="shared" si="29"/>
        <v>0</v>
      </c>
      <c r="AC88" s="31">
        <f t="shared" si="33"/>
        <v>0</v>
      </c>
      <c r="AD88" s="31">
        <f t="shared" si="34"/>
        <v>0</v>
      </c>
      <c r="AE88" s="31" t="e">
        <f t="shared" si="35"/>
        <v>#DIV/0!</v>
      </c>
      <c r="AF88" s="31">
        <f t="shared" si="36"/>
        <v>0</v>
      </c>
    </row>
    <row r="89" spans="1:32" ht="15" customHeight="1" x14ac:dyDescent="0.2">
      <c r="A89" s="46">
        <v>5</v>
      </c>
      <c r="B89" s="43" t="s">
        <v>29</v>
      </c>
      <c r="C89" s="183"/>
      <c r="D89" s="184"/>
      <c r="E89" s="185"/>
      <c r="F89" s="187"/>
      <c r="G89" s="175"/>
      <c r="H89" s="176"/>
      <c r="I89" s="177"/>
      <c r="J89" s="178"/>
      <c r="K89" s="183"/>
      <c r="L89" s="184"/>
      <c r="M89" s="185"/>
      <c r="N89" s="187"/>
      <c r="O89" s="175"/>
      <c r="P89" s="176"/>
      <c r="Q89" s="176"/>
      <c r="R89" s="178"/>
      <c r="S89" s="25"/>
      <c r="T89" s="26"/>
      <c r="U89" s="27" t="e">
        <f t="shared" si="31"/>
        <v>#DIV/0!</v>
      </c>
      <c r="V89" s="55"/>
      <c r="X89" s="148">
        <f t="shared" si="27"/>
        <v>0</v>
      </c>
      <c r="Y89" s="148">
        <f t="shared" si="28"/>
        <v>0</v>
      </c>
      <c r="Z89" s="148" t="e">
        <f t="shared" si="32"/>
        <v>#DIV/0!</v>
      </c>
      <c r="AA89" s="148">
        <f t="shared" si="29"/>
        <v>0</v>
      </c>
      <c r="AC89" s="31">
        <f t="shared" si="33"/>
        <v>0</v>
      </c>
      <c r="AD89" s="31">
        <f t="shared" si="34"/>
        <v>0</v>
      </c>
      <c r="AE89" s="31" t="e">
        <f t="shared" si="35"/>
        <v>#DIV/0!</v>
      </c>
      <c r="AF89" s="31">
        <f t="shared" si="36"/>
        <v>0</v>
      </c>
    </row>
    <row r="90" spans="1:32" ht="15" customHeight="1" x14ac:dyDescent="0.2">
      <c r="A90" s="46">
        <v>6</v>
      </c>
      <c r="B90" s="43" t="s">
        <v>30</v>
      </c>
      <c r="C90" s="183"/>
      <c r="D90" s="184"/>
      <c r="E90" s="185"/>
      <c r="F90" s="187"/>
      <c r="G90" s="175"/>
      <c r="H90" s="176"/>
      <c r="I90" s="177"/>
      <c r="J90" s="178"/>
      <c r="K90" s="183"/>
      <c r="L90" s="184"/>
      <c r="M90" s="185"/>
      <c r="N90" s="187"/>
      <c r="O90" s="175"/>
      <c r="P90" s="176"/>
      <c r="Q90" s="176"/>
      <c r="R90" s="178"/>
      <c r="S90" s="25"/>
      <c r="T90" s="26"/>
      <c r="U90" s="27" t="e">
        <f t="shared" si="31"/>
        <v>#DIV/0!</v>
      </c>
      <c r="V90" s="55"/>
      <c r="X90" s="148">
        <f t="shared" si="27"/>
        <v>0</v>
      </c>
      <c r="Y90" s="148">
        <f t="shared" si="28"/>
        <v>0</v>
      </c>
      <c r="Z90" s="148" t="e">
        <f t="shared" si="32"/>
        <v>#DIV/0!</v>
      </c>
      <c r="AA90" s="148">
        <f t="shared" si="29"/>
        <v>0</v>
      </c>
      <c r="AC90" s="31">
        <f t="shared" si="33"/>
        <v>0</v>
      </c>
      <c r="AD90" s="31">
        <f t="shared" si="34"/>
        <v>0</v>
      </c>
      <c r="AE90" s="31" t="e">
        <f t="shared" si="35"/>
        <v>#DIV/0!</v>
      </c>
      <c r="AF90" s="31">
        <f t="shared" si="36"/>
        <v>0</v>
      </c>
    </row>
    <row r="91" spans="1:32" ht="15" customHeight="1" x14ac:dyDescent="0.2">
      <c r="A91" s="46">
        <v>7</v>
      </c>
      <c r="B91" s="43" t="s">
        <v>11</v>
      </c>
      <c r="C91" s="183"/>
      <c r="D91" s="184"/>
      <c r="E91" s="185"/>
      <c r="F91" s="187"/>
      <c r="G91" s="175"/>
      <c r="H91" s="176"/>
      <c r="I91" s="177"/>
      <c r="J91" s="178"/>
      <c r="K91" s="183"/>
      <c r="L91" s="184"/>
      <c r="M91" s="185"/>
      <c r="N91" s="187"/>
      <c r="O91" s="175"/>
      <c r="P91" s="176"/>
      <c r="Q91" s="176"/>
      <c r="R91" s="178"/>
      <c r="S91" s="25"/>
      <c r="T91" s="26"/>
      <c r="U91" s="27" t="e">
        <f t="shared" si="31"/>
        <v>#DIV/0!</v>
      </c>
      <c r="V91" s="55"/>
      <c r="X91" s="148">
        <f t="shared" si="27"/>
        <v>0</v>
      </c>
      <c r="Y91" s="148">
        <f t="shared" si="28"/>
        <v>0</v>
      </c>
      <c r="Z91" s="148" t="e">
        <f t="shared" si="32"/>
        <v>#DIV/0!</v>
      </c>
      <c r="AA91" s="148">
        <f t="shared" si="29"/>
        <v>0</v>
      </c>
      <c r="AC91" s="31">
        <f t="shared" si="33"/>
        <v>0</v>
      </c>
      <c r="AD91" s="31">
        <f t="shared" si="34"/>
        <v>0</v>
      </c>
      <c r="AE91" s="31" t="e">
        <f t="shared" si="35"/>
        <v>#DIV/0!</v>
      </c>
      <c r="AF91" s="31">
        <f t="shared" si="36"/>
        <v>0</v>
      </c>
    </row>
    <row r="92" spans="1:32" ht="15" customHeight="1" x14ac:dyDescent="0.2">
      <c r="A92" s="46">
        <v>8</v>
      </c>
      <c r="B92" s="43" t="s">
        <v>12</v>
      </c>
      <c r="C92" s="183"/>
      <c r="D92" s="184"/>
      <c r="E92" s="185"/>
      <c r="F92" s="187"/>
      <c r="G92" s="175"/>
      <c r="H92" s="176"/>
      <c r="I92" s="177"/>
      <c r="J92" s="178"/>
      <c r="K92" s="183"/>
      <c r="L92" s="184"/>
      <c r="M92" s="185"/>
      <c r="N92" s="187"/>
      <c r="O92" s="175"/>
      <c r="P92" s="176"/>
      <c r="Q92" s="176"/>
      <c r="R92" s="178"/>
      <c r="S92" s="25"/>
      <c r="T92" s="26"/>
      <c r="U92" s="27" t="e">
        <f t="shared" si="31"/>
        <v>#DIV/0!</v>
      </c>
      <c r="V92" s="55"/>
      <c r="X92" s="148">
        <f t="shared" si="27"/>
        <v>0</v>
      </c>
      <c r="Y92" s="148">
        <f t="shared" si="28"/>
        <v>0</v>
      </c>
      <c r="Z92" s="148" t="e">
        <f t="shared" si="32"/>
        <v>#DIV/0!</v>
      </c>
      <c r="AA92" s="148">
        <f t="shared" si="29"/>
        <v>0</v>
      </c>
      <c r="AC92" s="31">
        <f t="shared" si="33"/>
        <v>0</v>
      </c>
      <c r="AD92" s="31">
        <f t="shared" si="34"/>
        <v>0</v>
      </c>
      <c r="AE92" s="31" t="e">
        <f t="shared" si="35"/>
        <v>#DIV/0!</v>
      </c>
      <c r="AF92" s="31">
        <f t="shared" si="36"/>
        <v>0</v>
      </c>
    </row>
    <row r="93" spans="1:32" ht="15" customHeight="1" x14ac:dyDescent="0.2">
      <c r="A93" s="46">
        <v>9</v>
      </c>
      <c r="B93" s="43" t="s">
        <v>13</v>
      </c>
      <c r="C93" s="183"/>
      <c r="D93" s="184"/>
      <c r="E93" s="185"/>
      <c r="F93" s="187"/>
      <c r="G93" s="175"/>
      <c r="H93" s="176"/>
      <c r="I93" s="177"/>
      <c r="J93" s="178"/>
      <c r="K93" s="183"/>
      <c r="L93" s="184"/>
      <c r="M93" s="185"/>
      <c r="N93" s="187"/>
      <c r="O93" s="175"/>
      <c r="P93" s="176"/>
      <c r="Q93" s="176"/>
      <c r="R93" s="178"/>
      <c r="S93" s="25"/>
      <c r="T93" s="26"/>
      <c r="U93" s="27" t="e">
        <f t="shared" si="31"/>
        <v>#DIV/0!</v>
      </c>
      <c r="V93" s="55"/>
      <c r="X93" s="148">
        <f t="shared" si="27"/>
        <v>0</v>
      </c>
      <c r="Y93" s="148">
        <f t="shared" si="28"/>
        <v>0</v>
      </c>
      <c r="Z93" s="148" t="e">
        <f t="shared" si="32"/>
        <v>#DIV/0!</v>
      </c>
      <c r="AA93" s="148">
        <f t="shared" si="29"/>
        <v>0</v>
      </c>
      <c r="AC93" s="31">
        <f t="shared" si="33"/>
        <v>0</v>
      </c>
      <c r="AD93" s="31">
        <f t="shared" si="34"/>
        <v>0</v>
      </c>
      <c r="AE93" s="31" t="e">
        <f t="shared" si="35"/>
        <v>#DIV/0!</v>
      </c>
      <c r="AF93" s="31">
        <f t="shared" si="36"/>
        <v>0</v>
      </c>
    </row>
    <row r="94" spans="1:32" ht="15" customHeight="1" x14ac:dyDescent="0.2">
      <c r="A94" s="46">
        <v>10</v>
      </c>
      <c r="B94" s="43" t="s">
        <v>14</v>
      </c>
      <c r="C94" s="183"/>
      <c r="D94" s="184"/>
      <c r="E94" s="185"/>
      <c r="F94" s="187"/>
      <c r="G94" s="175"/>
      <c r="H94" s="176"/>
      <c r="I94" s="177"/>
      <c r="J94" s="178"/>
      <c r="K94" s="183"/>
      <c r="L94" s="184"/>
      <c r="M94" s="185"/>
      <c r="N94" s="187"/>
      <c r="O94" s="175"/>
      <c r="P94" s="176"/>
      <c r="Q94" s="176"/>
      <c r="R94" s="178"/>
      <c r="S94" s="25"/>
      <c r="T94" s="26"/>
      <c r="U94" s="27" t="e">
        <f t="shared" si="31"/>
        <v>#DIV/0!</v>
      </c>
      <c r="V94" s="55"/>
      <c r="X94" s="148">
        <f t="shared" si="27"/>
        <v>0</v>
      </c>
      <c r="Y94" s="148">
        <f t="shared" si="28"/>
        <v>0</v>
      </c>
      <c r="Z94" s="148" t="e">
        <f t="shared" si="32"/>
        <v>#DIV/0!</v>
      </c>
      <c r="AA94" s="148">
        <f t="shared" si="29"/>
        <v>0</v>
      </c>
      <c r="AC94" s="31">
        <f t="shared" si="33"/>
        <v>0</v>
      </c>
      <c r="AD94" s="31">
        <f t="shared" si="34"/>
        <v>0</v>
      </c>
      <c r="AE94" s="31" t="e">
        <f t="shared" si="35"/>
        <v>#DIV/0!</v>
      </c>
      <c r="AF94" s="31">
        <f t="shared" si="36"/>
        <v>0</v>
      </c>
    </row>
    <row r="95" spans="1:32" ht="15" customHeight="1" x14ac:dyDescent="0.2">
      <c r="A95" s="46">
        <v>11</v>
      </c>
      <c r="B95" s="43" t="s">
        <v>15</v>
      </c>
      <c r="C95" s="183"/>
      <c r="D95" s="184"/>
      <c r="E95" s="185"/>
      <c r="F95" s="187"/>
      <c r="G95" s="175"/>
      <c r="H95" s="176"/>
      <c r="I95" s="177"/>
      <c r="J95" s="178"/>
      <c r="K95" s="183"/>
      <c r="L95" s="184"/>
      <c r="M95" s="185"/>
      <c r="N95" s="187"/>
      <c r="O95" s="175"/>
      <c r="P95" s="176"/>
      <c r="Q95" s="176"/>
      <c r="R95" s="178"/>
      <c r="S95" s="25"/>
      <c r="T95" s="26"/>
      <c r="U95" s="27" t="e">
        <f t="shared" si="31"/>
        <v>#DIV/0!</v>
      </c>
      <c r="V95" s="55"/>
      <c r="X95" s="148">
        <f t="shared" si="27"/>
        <v>0</v>
      </c>
      <c r="Y95" s="148">
        <f t="shared" si="28"/>
        <v>0</v>
      </c>
      <c r="Z95" s="148" t="e">
        <f t="shared" si="32"/>
        <v>#DIV/0!</v>
      </c>
      <c r="AA95" s="148">
        <f t="shared" si="29"/>
        <v>0</v>
      </c>
      <c r="AC95" s="31">
        <f t="shared" si="33"/>
        <v>0</v>
      </c>
      <c r="AD95" s="31">
        <f t="shared" si="34"/>
        <v>0</v>
      </c>
      <c r="AE95" s="31" t="e">
        <f t="shared" si="35"/>
        <v>#DIV/0!</v>
      </c>
      <c r="AF95" s="31">
        <f t="shared" si="36"/>
        <v>0</v>
      </c>
    </row>
    <row r="96" spans="1:32" ht="15" customHeight="1" x14ac:dyDescent="0.2">
      <c r="A96" s="46">
        <v>12</v>
      </c>
      <c r="B96" s="43" t="s">
        <v>16</v>
      </c>
      <c r="C96" s="183"/>
      <c r="D96" s="184"/>
      <c r="E96" s="185"/>
      <c r="F96" s="187"/>
      <c r="G96" s="175"/>
      <c r="H96" s="176"/>
      <c r="I96" s="177"/>
      <c r="J96" s="178"/>
      <c r="K96" s="183"/>
      <c r="L96" s="184"/>
      <c r="M96" s="185"/>
      <c r="N96" s="187"/>
      <c r="O96" s="175"/>
      <c r="P96" s="176"/>
      <c r="Q96" s="176"/>
      <c r="R96" s="178"/>
      <c r="S96" s="25"/>
      <c r="T96" s="26"/>
      <c r="U96" s="27" t="e">
        <f t="shared" si="31"/>
        <v>#DIV/0!</v>
      </c>
      <c r="V96" s="55"/>
      <c r="X96" s="148">
        <f t="shared" si="27"/>
        <v>0</v>
      </c>
      <c r="Y96" s="148">
        <f t="shared" si="28"/>
        <v>0</v>
      </c>
      <c r="Z96" s="148" t="e">
        <f t="shared" si="32"/>
        <v>#DIV/0!</v>
      </c>
      <c r="AA96" s="148">
        <f t="shared" si="29"/>
        <v>0</v>
      </c>
      <c r="AC96" s="31">
        <f t="shared" si="33"/>
        <v>0</v>
      </c>
      <c r="AD96" s="31">
        <f t="shared" si="34"/>
        <v>0</v>
      </c>
      <c r="AE96" s="31" t="e">
        <f t="shared" si="35"/>
        <v>#DIV/0!</v>
      </c>
      <c r="AF96" s="31">
        <f t="shared" si="36"/>
        <v>0</v>
      </c>
    </row>
    <row r="97" spans="1:32" ht="15" customHeight="1" x14ac:dyDescent="0.2">
      <c r="A97" s="46">
        <v>13</v>
      </c>
      <c r="B97" s="43" t="s">
        <v>17</v>
      </c>
      <c r="C97" s="183"/>
      <c r="D97" s="184"/>
      <c r="E97" s="185"/>
      <c r="F97" s="187"/>
      <c r="G97" s="175"/>
      <c r="H97" s="176"/>
      <c r="I97" s="177"/>
      <c r="J97" s="178"/>
      <c r="K97" s="183"/>
      <c r="L97" s="184"/>
      <c r="M97" s="185"/>
      <c r="N97" s="187"/>
      <c r="O97" s="175"/>
      <c r="P97" s="176"/>
      <c r="Q97" s="176"/>
      <c r="R97" s="178"/>
      <c r="S97" s="25"/>
      <c r="T97" s="26"/>
      <c r="U97" s="27" t="e">
        <f t="shared" si="31"/>
        <v>#DIV/0!</v>
      </c>
      <c r="V97" s="55"/>
      <c r="X97" s="148">
        <f t="shared" si="27"/>
        <v>0</v>
      </c>
      <c r="Y97" s="148">
        <f t="shared" si="28"/>
        <v>0</v>
      </c>
      <c r="Z97" s="148" t="e">
        <f t="shared" si="32"/>
        <v>#DIV/0!</v>
      </c>
      <c r="AA97" s="148">
        <f t="shared" si="29"/>
        <v>0</v>
      </c>
      <c r="AC97" s="31">
        <f t="shared" si="33"/>
        <v>0</v>
      </c>
      <c r="AD97" s="31">
        <f t="shared" si="34"/>
        <v>0</v>
      </c>
      <c r="AE97" s="31" t="e">
        <f t="shared" si="35"/>
        <v>#DIV/0!</v>
      </c>
      <c r="AF97" s="31">
        <f t="shared" si="36"/>
        <v>0</v>
      </c>
    </row>
    <row r="98" spans="1:32" ht="15" customHeight="1" x14ac:dyDescent="0.2">
      <c r="A98" s="46">
        <v>14</v>
      </c>
      <c r="B98" s="43" t="s">
        <v>18</v>
      </c>
      <c r="C98" s="183"/>
      <c r="D98" s="184"/>
      <c r="E98" s="185"/>
      <c r="F98" s="187"/>
      <c r="G98" s="175"/>
      <c r="H98" s="176"/>
      <c r="I98" s="177"/>
      <c r="J98" s="178"/>
      <c r="K98" s="183"/>
      <c r="L98" s="184"/>
      <c r="M98" s="185"/>
      <c r="N98" s="187"/>
      <c r="O98" s="175"/>
      <c r="P98" s="176"/>
      <c r="Q98" s="176"/>
      <c r="R98" s="178"/>
      <c r="S98" s="25"/>
      <c r="T98" s="26"/>
      <c r="U98" s="27" t="e">
        <f t="shared" si="31"/>
        <v>#DIV/0!</v>
      </c>
      <c r="V98" s="55"/>
      <c r="X98" s="148">
        <f t="shared" si="27"/>
        <v>0</v>
      </c>
      <c r="Y98" s="148">
        <f t="shared" si="28"/>
        <v>7</v>
      </c>
      <c r="Z98" s="148">
        <f t="shared" si="32"/>
        <v>45.714285714285708</v>
      </c>
      <c r="AA98" s="148">
        <f t="shared" si="29"/>
        <v>32</v>
      </c>
      <c r="AC98" s="31">
        <f t="shared" si="33"/>
        <v>0</v>
      </c>
      <c r="AD98" s="31">
        <f t="shared" si="34"/>
        <v>0</v>
      </c>
      <c r="AE98" s="31" t="e">
        <f t="shared" si="35"/>
        <v>#DIV/0!</v>
      </c>
      <c r="AF98" s="31">
        <f t="shared" si="36"/>
        <v>0</v>
      </c>
    </row>
    <row r="99" spans="1:32" ht="15" customHeight="1" x14ac:dyDescent="0.2">
      <c r="A99" s="46">
        <v>15</v>
      </c>
      <c r="B99" s="43" t="s">
        <v>28</v>
      </c>
      <c r="C99" s="183"/>
      <c r="D99" s="184"/>
      <c r="E99" s="185"/>
      <c r="F99" s="187"/>
      <c r="G99" s="175"/>
      <c r="H99" s="176"/>
      <c r="I99" s="177"/>
      <c r="J99" s="178"/>
      <c r="K99" s="183"/>
      <c r="L99" s="184"/>
      <c r="M99" s="185"/>
      <c r="N99" s="187"/>
      <c r="O99" s="175"/>
      <c r="P99" s="176"/>
      <c r="Q99" s="176"/>
      <c r="R99" s="178"/>
      <c r="S99" s="25"/>
      <c r="T99" s="26"/>
      <c r="U99" s="27" t="e">
        <f t="shared" si="31"/>
        <v>#DIV/0!</v>
      </c>
      <c r="V99" s="55"/>
      <c r="X99" s="148">
        <f t="shared" si="27"/>
        <v>0</v>
      </c>
      <c r="Y99" s="148">
        <f t="shared" si="28"/>
        <v>0</v>
      </c>
      <c r="Z99" s="148" t="e">
        <f t="shared" si="32"/>
        <v>#DIV/0!</v>
      </c>
      <c r="AA99" s="148">
        <f t="shared" si="29"/>
        <v>0</v>
      </c>
      <c r="AC99" s="31">
        <f t="shared" si="33"/>
        <v>0</v>
      </c>
      <c r="AD99" s="31">
        <f t="shared" si="34"/>
        <v>0</v>
      </c>
      <c r="AE99" s="31" t="e">
        <f t="shared" si="35"/>
        <v>#DIV/0!</v>
      </c>
      <c r="AF99" s="31">
        <f t="shared" si="36"/>
        <v>0</v>
      </c>
    </row>
    <row r="100" spans="1:32" ht="15" customHeight="1" x14ac:dyDescent="0.2">
      <c r="A100" s="46">
        <v>16</v>
      </c>
      <c r="B100" s="43" t="s">
        <v>19</v>
      </c>
      <c r="C100" s="183"/>
      <c r="D100" s="184"/>
      <c r="E100" s="185"/>
      <c r="F100" s="187"/>
      <c r="G100" s="175"/>
      <c r="H100" s="176"/>
      <c r="I100" s="177"/>
      <c r="J100" s="178"/>
      <c r="K100" s="183"/>
      <c r="L100" s="184"/>
      <c r="M100" s="185"/>
      <c r="N100" s="187"/>
      <c r="O100" s="175"/>
      <c r="P100" s="176"/>
      <c r="Q100" s="176"/>
      <c r="R100" s="178"/>
      <c r="S100" s="25"/>
      <c r="T100" s="26"/>
      <c r="U100" s="27" t="e">
        <f t="shared" si="31"/>
        <v>#DIV/0!</v>
      </c>
      <c r="V100" s="55"/>
      <c r="X100" s="148">
        <f t="shared" si="27"/>
        <v>0</v>
      </c>
      <c r="Y100" s="148">
        <f t="shared" si="28"/>
        <v>0</v>
      </c>
      <c r="Z100" s="148" t="e">
        <f t="shared" si="32"/>
        <v>#DIV/0!</v>
      </c>
      <c r="AA100" s="148">
        <f t="shared" si="29"/>
        <v>0</v>
      </c>
      <c r="AC100" s="31">
        <f t="shared" si="33"/>
        <v>0</v>
      </c>
      <c r="AD100" s="31">
        <f t="shared" si="34"/>
        <v>0</v>
      </c>
      <c r="AE100" s="31" t="e">
        <f t="shared" si="35"/>
        <v>#DIV/0!</v>
      </c>
      <c r="AF100" s="31">
        <f t="shared" si="36"/>
        <v>0</v>
      </c>
    </row>
    <row r="101" spans="1:32" ht="15" customHeight="1" x14ac:dyDescent="0.2">
      <c r="A101" s="46">
        <v>17</v>
      </c>
      <c r="B101" s="43" t="s">
        <v>20</v>
      </c>
      <c r="C101" s="183"/>
      <c r="D101" s="184"/>
      <c r="E101" s="185"/>
      <c r="F101" s="187"/>
      <c r="G101" s="175"/>
      <c r="H101" s="176"/>
      <c r="I101" s="177"/>
      <c r="J101" s="178"/>
      <c r="K101" s="183"/>
      <c r="L101" s="184"/>
      <c r="M101" s="185"/>
      <c r="N101" s="187"/>
      <c r="O101" s="175"/>
      <c r="P101" s="176"/>
      <c r="Q101" s="176"/>
      <c r="R101" s="178"/>
      <c r="S101" s="25"/>
      <c r="T101" s="26"/>
      <c r="U101" s="27" t="e">
        <f t="shared" si="31"/>
        <v>#DIV/0!</v>
      </c>
      <c r="V101" s="55"/>
      <c r="X101" s="148">
        <f t="shared" si="27"/>
        <v>0</v>
      </c>
      <c r="Y101" s="148">
        <f t="shared" si="28"/>
        <v>0</v>
      </c>
      <c r="Z101" s="148" t="e">
        <f t="shared" si="32"/>
        <v>#DIV/0!</v>
      </c>
      <c r="AA101" s="148">
        <f t="shared" si="29"/>
        <v>0</v>
      </c>
      <c r="AC101" s="31">
        <f t="shared" si="33"/>
        <v>0</v>
      </c>
      <c r="AD101" s="31">
        <f t="shared" si="34"/>
        <v>0</v>
      </c>
      <c r="AE101" s="31" t="e">
        <f t="shared" si="35"/>
        <v>#DIV/0!</v>
      </c>
      <c r="AF101" s="31">
        <f t="shared" si="36"/>
        <v>0</v>
      </c>
    </row>
    <row r="102" spans="1:32" ht="15" customHeight="1" x14ac:dyDescent="0.2">
      <c r="A102" s="46">
        <v>18</v>
      </c>
      <c r="B102" s="43" t="s">
        <v>21</v>
      </c>
      <c r="C102" s="183"/>
      <c r="D102" s="184"/>
      <c r="E102" s="185"/>
      <c r="F102" s="187"/>
      <c r="G102" s="175"/>
      <c r="H102" s="176"/>
      <c r="I102" s="177"/>
      <c r="J102" s="178"/>
      <c r="K102" s="183"/>
      <c r="L102" s="184"/>
      <c r="M102" s="185"/>
      <c r="N102" s="187"/>
      <c r="O102" s="175"/>
      <c r="P102" s="176"/>
      <c r="Q102" s="176"/>
      <c r="R102" s="178"/>
      <c r="S102" s="25"/>
      <c r="T102" s="26"/>
      <c r="U102" s="27" t="e">
        <f t="shared" si="31"/>
        <v>#DIV/0!</v>
      </c>
      <c r="V102" s="55"/>
      <c r="X102" s="148">
        <f t="shared" si="27"/>
        <v>0</v>
      </c>
      <c r="Y102" s="148">
        <f t="shared" si="28"/>
        <v>0</v>
      </c>
      <c r="Z102" s="148" t="e">
        <f t="shared" si="32"/>
        <v>#DIV/0!</v>
      </c>
      <c r="AA102" s="148">
        <f t="shared" si="29"/>
        <v>0</v>
      </c>
      <c r="AC102" s="31">
        <f t="shared" si="33"/>
        <v>0</v>
      </c>
      <c r="AD102" s="31">
        <f t="shared" si="34"/>
        <v>0</v>
      </c>
      <c r="AE102" s="31" t="e">
        <f t="shared" si="35"/>
        <v>#DIV/0!</v>
      </c>
      <c r="AF102" s="31">
        <f t="shared" si="36"/>
        <v>0</v>
      </c>
    </row>
    <row r="103" spans="1:32" ht="15" customHeight="1" x14ac:dyDescent="0.2">
      <c r="A103" s="46">
        <v>19</v>
      </c>
      <c r="B103" s="43" t="s">
        <v>45</v>
      </c>
      <c r="C103" s="183"/>
      <c r="D103" s="184"/>
      <c r="E103" s="185"/>
      <c r="F103" s="187"/>
      <c r="G103" s="175"/>
      <c r="H103" s="176"/>
      <c r="I103" s="177"/>
      <c r="J103" s="178"/>
      <c r="K103" s="183"/>
      <c r="L103" s="184"/>
      <c r="M103" s="185"/>
      <c r="N103" s="187"/>
      <c r="O103" s="175"/>
      <c r="P103" s="176"/>
      <c r="Q103" s="176"/>
      <c r="R103" s="178"/>
      <c r="S103" s="25"/>
      <c r="T103" s="26"/>
      <c r="U103" s="27" t="e">
        <f t="shared" si="31"/>
        <v>#DIV/0!</v>
      </c>
      <c r="V103" s="55"/>
      <c r="X103" s="148">
        <f t="shared" si="27"/>
        <v>0</v>
      </c>
      <c r="Y103" s="148">
        <f t="shared" si="28"/>
        <v>0</v>
      </c>
      <c r="Z103" s="148" t="e">
        <f t="shared" si="32"/>
        <v>#DIV/0!</v>
      </c>
      <c r="AA103" s="148">
        <f t="shared" si="29"/>
        <v>0</v>
      </c>
      <c r="AC103" s="31">
        <f t="shared" si="33"/>
        <v>0</v>
      </c>
      <c r="AD103" s="31">
        <f t="shared" si="34"/>
        <v>0</v>
      </c>
      <c r="AE103" s="31" t="e">
        <f t="shared" si="35"/>
        <v>#DIV/0!</v>
      </c>
      <c r="AF103" s="31">
        <f t="shared" si="36"/>
        <v>0</v>
      </c>
    </row>
    <row r="104" spans="1:32" ht="15" customHeight="1" x14ac:dyDescent="0.2">
      <c r="A104" s="46">
        <v>20</v>
      </c>
      <c r="B104" s="43" t="s">
        <v>22</v>
      </c>
      <c r="C104" s="183"/>
      <c r="D104" s="184"/>
      <c r="E104" s="185"/>
      <c r="F104" s="187"/>
      <c r="G104" s="175"/>
      <c r="H104" s="176"/>
      <c r="I104" s="177"/>
      <c r="J104" s="178"/>
      <c r="K104" s="183"/>
      <c r="L104" s="184"/>
      <c r="M104" s="185"/>
      <c r="N104" s="187"/>
      <c r="O104" s="175"/>
      <c r="P104" s="176"/>
      <c r="Q104" s="176"/>
      <c r="R104" s="178"/>
      <c r="S104" s="25"/>
      <c r="T104" s="26"/>
      <c r="U104" s="27" t="e">
        <f t="shared" si="31"/>
        <v>#DIV/0!</v>
      </c>
      <c r="V104" s="55"/>
      <c r="X104" s="148">
        <f t="shared" si="27"/>
        <v>0</v>
      </c>
      <c r="Y104" s="148">
        <f t="shared" si="28"/>
        <v>0</v>
      </c>
      <c r="Z104" s="148" t="e">
        <f t="shared" si="32"/>
        <v>#DIV/0!</v>
      </c>
      <c r="AA104" s="148">
        <f t="shared" si="29"/>
        <v>0</v>
      </c>
      <c r="AC104" s="31">
        <f t="shared" si="33"/>
        <v>0</v>
      </c>
      <c r="AD104" s="31">
        <f t="shared" si="34"/>
        <v>0</v>
      </c>
      <c r="AE104" s="31" t="e">
        <f t="shared" si="35"/>
        <v>#DIV/0!</v>
      </c>
      <c r="AF104" s="31">
        <f t="shared" si="36"/>
        <v>0</v>
      </c>
    </row>
    <row r="105" spans="1:32" ht="15" customHeight="1" x14ac:dyDescent="0.2">
      <c r="A105" s="46">
        <v>21</v>
      </c>
      <c r="B105" s="43" t="s">
        <v>23</v>
      </c>
      <c r="C105" s="183"/>
      <c r="D105" s="184"/>
      <c r="E105" s="185"/>
      <c r="F105" s="187"/>
      <c r="G105" s="175"/>
      <c r="H105" s="176"/>
      <c r="I105" s="177"/>
      <c r="J105" s="178"/>
      <c r="K105" s="183"/>
      <c r="L105" s="184"/>
      <c r="M105" s="185"/>
      <c r="N105" s="187"/>
      <c r="O105" s="175"/>
      <c r="P105" s="176"/>
      <c r="Q105" s="176"/>
      <c r="R105" s="178"/>
      <c r="S105" s="25"/>
      <c r="T105" s="26"/>
      <c r="U105" s="27" t="e">
        <f t="shared" si="31"/>
        <v>#DIV/0!</v>
      </c>
      <c r="V105" s="55"/>
      <c r="X105" s="148">
        <f t="shared" si="27"/>
        <v>0</v>
      </c>
      <c r="Y105" s="148">
        <f t="shared" si="28"/>
        <v>0</v>
      </c>
      <c r="Z105" s="148" t="e">
        <f t="shared" si="32"/>
        <v>#DIV/0!</v>
      </c>
      <c r="AA105" s="148">
        <f t="shared" si="29"/>
        <v>0</v>
      </c>
      <c r="AC105" s="31">
        <f t="shared" si="33"/>
        <v>0</v>
      </c>
      <c r="AD105" s="31">
        <f t="shared" si="34"/>
        <v>0</v>
      </c>
      <c r="AE105" s="31" t="e">
        <f t="shared" si="35"/>
        <v>#DIV/0!</v>
      </c>
      <c r="AF105" s="31">
        <f t="shared" si="36"/>
        <v>0</v>
      </c>
    </row>
    <row r="106" spans="1:32" ht="15" customHeight="1" x14ac:dyDescent="0.2">
      <c r="A106" s="46">
        <v>22</v>
      </c>
      <c r="B106" s="44" t="s">
        <v>32</v>
      </c>
      <c r="C106" s="183"/>
      <c r="D106" s="184"/>
      <c r="E106" s="185"/>
      <c r="F106" s="187"/>
      <c r="G106" s="175"/>
      <c r="H106" s="176"/>
      <c r="I106" s="177"/>
      <c r="J106" s="178"/>
      <c r="K106" s="183"/>
      <c r="L106" s="184"/>
      <c r="M106" s="185"/>
      <c r="N106" s="187"/>
      <c r="O106" s="175"/>
      <c r="P106" s="176"/>
      <c r="Q106" s="176"/>
      <c r="R106" s="178"/>
      <c r="S106" s="25"/>
      <c r="T106" s="26"/>
      <c r="U106" s="27" t="e">
        <f t="shared" si="31"/>
        <v>#DIV/0!</v>
      </c>
      <c r="V106" s="55"/>
      <c r="X106" s="148">
        <f t="shared" si="27"/>
        <v>0</v>
      </c>
      <c r="Y106" s="148">
        <f t="shared" si="28"/>
        <v>0</v>
      </c>
      <c r="Z106" s="148" t="e">
        <f t="shared" si="32"/>
        <v>#DIV/0!</v>
      </c>
      <c r="AA106" s="148">
        <f t="shared" si="29"/>
        <v>0</v>
      </c>
      <c r="AC106" s="31">
        <f t="shared" si="33"/>
        <v>0</v>
      </c>
      <c r="AD106" s="31">
        <f t="shared" si="34"/>
        <v>0</v>
      </c>
      <c r="AE106" s="31" t="e">
        <f t="shared" si="35"/>
        <v>#DIV/0!</v>
      </c>
      <c r="AF106" s="31">
        <f t="shared" si="36"/>
        <v>0</v>
      </c>
    </row>
    <row r="107" spans="1:32" ht="15" customHeight="1" x14ac:dyDescent="0.2">
      <c r="A107" s="46">
        <v>23</v>
      </c>
      <c r="B107" s="44" t="s">
        <v>24</v>
      </c>
      <c r="C107" s="183"/>
      <c r="D107" s="184"/>
      <c r="E107" s="185"/>
      <c r="F107" s="187"/>
      <c r="G107" s="175"/>
      <c r="H107" s="176"/>
      <c r="I107" s="177"/>
      <c r="J107" s="178"/>
      <c r="K107" s="183"/>
      <c r="L107" s="184"/>
      <c r="M107" s="185"/>
      <c r="N107" s="187"/>
      <c r="O107" s="175"/>
      <c r="P107" s="176"/>
      <c r="Q107" s="176"/>
      <c r="R107" s="178"/>
      <c r="S107" s="25"/>
      <c r="T107" s="26"/>
      <c r="U107" s="27" t="e">
        <f t="shared" si="31"/>
        <v>#DIV/0!</v>
      </c>
      <c r="V107" s="55"/>
      <c r="X107" s="148">
        <f t="shared" si="27"/>
        <v>0</v>
      </c>
      <c r="Y107" s="148">
        <f t="shared" si="28"/>
        <v>0</v>
      </c>
      <c r="Z107" s="148" t="e">
        <f t="shared" si="32"/>
        <v>#DIV/0!</v>
      </c>
      <c r="AA107" s="148">
        <f t="shared" si="29"/>
        <v>0</v>
      </c>
      <c r="AC107" s="31">
        <f t="shared" si="33"/>
        <v>0</v>
      </c>
      <c r="AD107" s="31">
        <f t="shared" si="34"/>
        <v>0</v>
      </c>
      <c r="AE107" s="31" t="e">
        <f t="shared" si="35"/>
        <v>#DIV/0!</v>
      </c>
      <c r="AF107" s="31">
        <f t="shared" si="36"/>
        <v>0</v>
      </c>
    </row>
    <row r="108" spans="1:32" ht="15" customHeight="1" x14ac:dyDescent="0.2">
      <c r="A108" s="46">
        <v>24</v>
      </c>
      <c r="B108" s="44" t="s">
        <v>25</v>
      </c>
      <c r="C108" s="183"/>
      <c r="D108" s="184"/>
      <c r="E108" s="185"/>
      <c r="F108" s="187"/>
      <c r="G108" s="175"/>
      <c r="H108" s="176"/>
      <c r="I108" s="177"/>
      <c r="J108" s="178"/>
      <c r="K108" s="183"/>
      <c r="L108" s="184"/>
      <c r="M108" s="185"/>
      <c r="N108" s="187"/>
      <c r="O108" s="175"/>
      <c r="P108" s="176"/>
      <c r="Q108" s="176"/>
      <c r="R108" s="178"/>
      <c r="S108" s="25"/>
      <c r="T108" s="26"/>
      <c r="U108" s="27" t="e">
        <f t="shared" si="31"/>
        <v>#DIV/0!</v>
      </c>
      <c r="V108" s="55"/>
      <c r="X108" s="148">
        <f t="shared" si="27"/>
        <v>0</v>
      </c>
      <c r="Y108" s="148">
        <f t="shared" si="28"/>
        <v>0</v>
      </c>
      <c r="Z108" s="148" t="e">
        <f t="shared" si="32"/>
        <v>#DIV/0!</v>
      </c>
      <c r="AA108" s="148">
        <f t="shared" si="29"/>
        <v>0</v>
      </c>
      <c r="AC108" s="31">
        <f t="shared" si="33"/>
        <v>0</v>
      </c>
      <c r="AD108" s="31">
        <f t="shared" si="34"/>
        <v>0</v>
      </c>
      <c r="AE108" s="31" t="e">
        <f t="shared" si="35"/>
        <v>#DIV/0!</v>
      </c>
      <c r="AF108" s="31">
        <f t="shared" si="36"/>
        <v>0</v>
      </c>
    </row>
    <row r="109" spans="1:32" ht="15" customHeight="1" x14ac:dyDescent="0.2">
      <c r="A109" s="46">
        <v>25</v>
      </c>
      <c r="B109" s="44" t="s">
        <v>26</v>
      </c>
      <c r="C109" s="183"/>
      <c r="D109" s="184"/>
      <c r="E109" s="185"/>
      <c r="F109" s="187"/>
      <c r="G109" s="175"/>
      <c r="H109" s="176"/>
      <c r="I109" s="177"/>
      <c r="J109" s="178"/>
      <c r="K109" s="183"/>
      <c r="L109" s="184"/>
      <c r="M109" s="185"/>
      <c r="N109" s="187"/>
      <c r="O109" s="175"/>
      <c r="P109" s="176"/>
      <c r="Q109" s="176"/>
      <c r="R109" s="178"/>
      <c r="S109" s="25"/>
      <c r="T109" s="26"/>
      <c r="U109" s="27" t="e">
        <f t="shared" si="31"/>
        <v>#DIV/0!</v>
      </c>
      <c r="V109" s="55"/>
      <c r="X109" s="148">
        <f>O34+C71+G71+K71+O71+C109</f>
        <v>0</v>
      </c>
      <c r="Y109" s="148">
        <f>P34+D71+H71+L71+P71+D109</f>
        <v>0</v>
      </c>
      <c r="Z109" s="148" t="e">
        <f t="shared" si="32"/>
        <v>#DIV/0!</v>
      </c>
      <c r="AA109" s="148">
        <f>R34+F71+J71+N71+R71+F109</f>
        <v>0</v>
      </c>
      <c r="AC109" s="31">
        <f t="shared" si="33"/>
        <v>0</v>
      </c>
      <c r="AD109" s="31">
        <f t="shared" si="34"/>
        <v>0</v>
      </c>
      <c r="AE109" s="31" t="e">
        <f t="shared" si="35"/>
        <v>#DIV/0!</v>
      </c>
      <c r="AF109" s="31">
        <f t="shared" si="36"/>
        <v>0</v>
      </c>
    </row>
    <row r="110" spans="1:32" ht="15" customHeight="1" x14ac:dyDescent="0.2">
      <c r="A110" s="46">
        <v>26</v>
      </c>
      <c r="B110" s="44" t="s">
        <v>27</v>
      </c>
      <c r="C110" s="183"/>
      <c r="D110" s="184"/>
      <c r="E110" s="185"/>
      <c r="F110" s="187"/>
      <c r="G110" s="175"/>
      <c r="H110" s="176"/>
      <c r="I110" s="177"/>
      <c r="J110" s="178"/>
      <c r="K110" s="183"/>
      <c r="L110" s="184"/>
      <c r="M110" s="185"/>
      <c r="N110" s="187"/>
      <c r="O110" s="175"/>
      <c r="P110" s="176"/>
      <c r="Q110" s="176"/>
      <c r="R110" s="178"/>
      <c r="S110" s="25"/>
      <c r="T110" s="26"/>
      <c r="U110" s="27" t="e">
        <f t="shared" si="31"/>
        <v>#DIV/0!</v>
      </c>
      <c r="V110" s="55"/>
      <c r="X110" s="148"/>
      <c r="Y110" s="148"/>
      <c r="Z110" s="148"/>
      <c r="AA110" s="148"/>
      <c r="AC110" s="31"/>
      <c r="AD110" s="31"/>
      <c r="AE110" s="31"/>
      <c r="AF110" s="31"/>
    </row>
    <row r="111" spans="1:32" ht="15" customHeight="1" thickBot="1" x14ac:dyDescent="0.25">
      <c r="A111" s="46">
        <v>27</v>
      </c>
      <c r="B111" s="44" t="s">
        <v>88</v>
      </c>
      <c r="C111" s="194"/>
      <c r="D111" s="195"/>
      <c r="E111" s="196"/>
      <c r="F111" s="197"/>
      <c r="G111" s="204"/>
      <c r="H111" s="205"/>
      <c r="I111" s="206"/>
      <c r="J111" s="207"/>
      <c r="K111" s="194"/>
      <c r="L111" s="195"/>
      <c r="M111" s="196"/>
      <c r="N111" s="197"/>
      <c r="O111" s="204"/>
      <c r="P111" s="205"/>
      <c r="Q111" s="205"/>
      <c r="R111" s="207"/>
      <c r="S111" s="25"/>
      <c r="T111" s="26"/>
      <c r="U111" s="27" t="e">
        <f t="shared" si="31"/>
        <v>#DIV/0!</v>
      </c>
      <c r="V111" s="55"/>
      <c r="X111" s="150">
        <f>O35+C73+G73+K73+O73+C111</f>
        <v>0</v>
      </c>
      <c r="Y111" s="150">
        <f>P35+D73+H73+L73+P73+D111</f>
        <v>0</v>
      </c>
      <c r="Z111" s="150" t="e">
        <f t="shared" si="32"/>
        <v>#DIV/0!</v>
      </c>
      <c r="AA111" s="150">
        <f>R35+F73+J73+N73+R73+F111</f>
        <v>0</v>
      </c>
      <c r="AC111" s="145">
        <f t="shared" si="33"/>
        <v>0</v>
      </c>
      <c r="AD111" s="145">
        <f t="shared" si="34"/>
        <v>0</v>
      </c>
      <c r="AE111" s="145" t="e">
        <f t="shared" si="35"/>
        <v>#DIV/0!</v>
      </c>
      <c r="AF111" s="145">
        <f t="shared" si="36"/>
        <v>0</v>
      </c>
    </row>
    <row r="112" spans="1:32" s="19" customFormat="1" ht="15" customHeight="1" thickBot="1" x14ac:dyDescent="0.25">
      <c r="A112" s="222" t="s">
        <v>7</v>
      </c>
      <c r="B112" s="223"/>
      <c r="C112" s="188">
        <f>SUM(C85:C111)</f>
        <v>0</v>
      </c>
      <c r="D112" s="198">
        <f>SUM(D85:D111)</f>
        <v>0</v>
      </c>
      <c r="E112" s="199">
        <v>0</v>
      </c>
      <c r="F112" s="200">
        <f>SUM(F85:F111)</f>
        <v>0</v>
      </c>
      <c r="G112" s="188">
        <f>SUM(G85:G111)</f>
        <v>0</v>
      </c>
      <c r="H112" s="198">
        <f>SUM(H85:H111)</f>
        <v>0</v>
      </c>
      <c r="I112" s="199">
        <v>0</v>
      </c>
      <c r="J112" s="200">
        <f>SUM(J85:J111)</f>
        <v>0</v>
      </c>
      <c r="K112" s="198">
        <f>SUM(K85:K111)</f>
        <v>0</v>
      </c>
      <c r="L112" s="198">
        <f>SUM(L85:L111)</f>
        <v>0</v>
      </c>
      <c r="M112" s="199">
        <v>0</v>
      </c>
      <c r="N112" s="200">
        <f>SUM(N85:N111)</f>
        <v>0</v>
      </c>
      <c r="O112" s="48">
        <f>SUM(O85:O111)</f>
        <v>0</v>
      </c>
      <c r="P112" s="65">
        <f>SUM(P85:P111)</f>
        <v>0</v>
      </c>
      <c r="Q112" s="66">
        <v>0</v>
      </c>
      <c r="R112" s="67">
        <f>SUM(R85:R111)</f>
        <v>0</v>
      </c>
      <c r="S112" s="48">
        <f>SUM(S85:S111)</f>
        <v>0</v>
      </c>
      <c r="T112" s="49">
        <f t="shared" ref="T112:V112" si="37">SUM(T85:T111)</f>
        <v>0</v>
      </c>
      <c r="U112" s="49" t="e">
        <f t="shared" si="37"/>
        <v>#DIV/0!</v>
      </c>
      <c r="V112" s="52">
        <f t="shared" si="37"/>
        <v>0</v>
      </c>
      <c r="X112" s="149">
        <f>SUM(X85:X111)</f>
        <v>0</v>
      </c>
      <c r="Y112" s="149">
        <f t="shared" ref="Y112:AA112" si="38">SUM(Y85:Y111)</f>
        <v>7</v>
      </c>
      <c r="Z112" s="149">
        <f t="shared" si="32"/>
        <v>45.714285714285708</v>
      </c>
      <c r="AA112" s="149">
        <f t="shared" si="38"/>
        <v>32</v>
      </c>
      <c r="AC112" s="149">
        <f>SUM(AC85:AC111)</f>
        <v>0</v>
      </c>
      <c r="AD112" s="149">
        <f t="shared" ref="AD112" si="39">SUM(AD85:AD111)</f>
        <v>0</v>
      </c>
      <c r="AE112" s="149" t="e">
        <f t="shared" si="35"/>
        <v>#DIV/0!</v>
      </c>
      <c r="AF112" s="149">
        <f t="shared" ref="AF112" si="40">SUM(AF85:AF111)</f>
        <v>0</v>
      </c>
    </row>
    <row r="113" spans="3:32" ht="15" customHeight="1" thickTop="1" x14ac:dyDescent="0.2"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</row>
    <row r="114" spans="3:32" ht="15" customHeight="1" x14ac:dyDescent="0.2">
      <c r="G114" s="201"/>
      <c r="H114" s="201"/>
      <c r="I114" s="201"/>
      <c r="J114" s="201"/>
      <c r="K114" s="201"/>
      <c r="L114" s="201"/>
      <c r="M114" s="201"/>
      <c r="N114" s="201"/>
      <c r="X114" s="31">
        <f>X36+X112</f>
        <v>0</v>
      </c>
      <c r="Y114" s="31">
        <f>Y36+Y112</f>
        <v>189</v>
      </c>
      <c r="Z114" s="139">
        <f>AA114/Y114*10</f>
        <v>35.767195767195766</v>
      </c>
      <c r="AA114" s="31">
        <f>AA36+AA112</f>
        <v>676</v>
      </c>
      <c r="AC114" s="31">
        <f>X36+X112+AC112</f>
        <v>0</v>
      </c>
      <c r="AD114" s="31">
        <f>Y36+Y112+AD112</f>
        <v>189</v>
      </c>
      <c r="AE114" s="139">
        <f>AF114/AD114*10</f>
        <v>35.767195767195766</v>
      </c>
      <c r="AF114" s="31">
        <f>AA36+AA112+AF112</f>
        <v>676</v>
      </c>
    </row>
  </sheetData>
  <mergeCells count="42">
    <mergeCell ref="AH5:AK5"/>
    <mergeCell ref="AC6:AF6"/>
    <mergeCell ref="AH6:AK6"/>
    <mergeCell ref="B5:B8"/>
    <mergeCell ref="C6:F6"/>
    <mergeCell ref="A2:V2"/>
    <mergeCell ref="A3:V3"/>
    <mergeCell ref="S6:V6"/>
    <mergeCell ref="G6:J6"/>
    <mergeCell ref="K6:N6"/>
    <mergeCell ref="A5:A8"/>
    <mergeCell ref="C5:V5"/>
    <mergeCell ref="S44:V44"/>
    <mergeCell ref="C43:V43"/>
    <mergeCell ref="K44:N44"/>
    <mergeCell ref="O6:R6"/>
    <mergeCell ref="O44:R44"/>
    <mergeCell ref="C44:F44"/>
    <mergeCell ref="G44:J44"/>
    <mergeCell ref="A1:V1"/>
    <mergeCell ref="A40:V40"/>
    <mergeCell ref="A78:V78"/>
    <mergeCell ref="A112:B112"/>
    <mergeCell ref="A43:A46"/>
    <mergeCell ref="B43:B46"/>
    <mergeCell ref="A81:A84"/>
    <mergeCell ref="B81:B84"/>
    <mergeCell ref="C82:F82"/>
    <mergeCell ref="G82:J82"/>
    <mergeCell ref="A36:B36"/>
    <mergeCell ref="A74:B74"/>
    <mergeCell ref="S82:V82"/>
    <mergeCell ref="C81:V81"/>
    <mergeCell ref="K82:N82"/>
    <mergeCell ref="O82:R82"/>
    <mergeCell ref="X81:AA81"/>
    <mergeCell ref="AC81:AF81"/>
    <mergeCell ref="X82:AA82"/>
    <mergeCell ref="AC82:AF82"/>
    <mergeCell ref="X5:AA5"/>
    <mergeCell ref="X6:AA6"/>
    <mergeCell ref="AC5:AF5"/>
  </mergeCells>
  <phoneticPr fontId="0" type="noConversion"/>
  <pageMargins left="0.98425196850393704" right="0.27559055118110237" top="0.59055118110236227" bottom="0.19685039370078741" header="0.51181102362204722" footer="0.51181102362204722"/>
  <pageSetup paperSize="5" scale="75" orientation="landscape" horizont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zoomScaleNormal="100" zoomScaleSheetLayoutView="100" workbookViewId="0">
      <pane xSplit="2" ySplit="5" topLeftCell="C8" activePane="bottomRight" state="frozen"/>
      <selection pane="topRight" activeCell="C1" sqref="C1"/>
      <selection pane="bottomLeft" activeCell="A6" sqref="A6"/>
      <selection pane="bottomRight" activeCell="P22" sqref="P22"/>
    </sheetView>
  </sheetViews>
  <sheetFormatPr defaultColWidth="9.140625" defaultRowHeight="15" customHeight="1" x14ac:dyDescent="0.2"/>
  <cols>
    <col min="1" max="1" width="4.7109375" style="20" customWidth="1"/>
    <col min="2" max="2" width="15.7109375" style="20" customWidth="1"/>
    <col min="3" max="14" width="9.7109375" style="20" customWidth="1"/>
    <col min="15" max="15" width="10.7109375" style="20" customWidth="1"/>
    <col min="16" max="16" width="25.7109375" style="20" customWidth="1"/>
    <col min="17" max="16384" width="9.140625" style="20"/>
  </cols>
  <sheetData>
    <row r="1" spans="1:18" ht="18" customHeight="1" x14ac:dyDescent="0.2">
      <c r="A1" s="253" t="s">
        <v>70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8" ht="18" customHeight="1" x14ac:dyDescent="0.2">
      <c r="A2" s="253" t="s">
        <v>95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</row>
    <row r="3" spans="1:18" ht="18" customHeight="1" thickBot="1" x14ac:dyDescent="0.25">
      <c r="A3" s="75" t="s">
        <v>65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8" ht="20.100000000000001" customHeight="1" thickTop="1" x14ac:dyDescent="0.2">
      <c r="A4" s="254" t="s">
        <v>77</v>
      </c>
      <c r="B4" s="256" t="s">
        <v>53</v>
      </c>
      <c r="C4" s="256" t="s">
        <v>54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8" t="s">
        <v>7</v>
      </c>
      <c r="P4" s="251" t="s">
        <v>78</v>
      </c>
    </row>
    <row r="5" spans="1:18" ht="20.100000000000001" customHeight="1" thickBot="1" x14ac:dyDescent="0.25">
      <c r="A5" s="255"/>
      <c r="B5" s="257"/>
      <c r="C5" s="81" t="s">
        <v>33</v>
      </c>
      <c r="D5" s="81" t="s">
        <v>34</v>
      </c>
      <c r="E5" s="81" t="s">
        <v>35</v>
      </c>
      <c r="F5" s="81" t="s">
        <v>64</v>
      </c>
      <c r="G5" s="81" t="s">
        <v>49</v>
      </c>
      <c r="H5" s="81" t="s">
        <v>50</v>
      </c>
      <c r="I5" s="81" t="s">
        <v>51</v>
      </c>
      <c r="J5" s="81" t="s">
        <v>37</v>
      </c>
      <c r="K5" s="81" t="s">
        <v>38</v>
      </c>
      <c r="L5" s="81" t="s">
        <v>39</v>
      </c>
      <c r="M5" s="81" t="s">
        <v>40</v>
      </c>
      <c r="N5" s="81" t="s">
        <v>41</v>
      </c>
      <c r="O5" s="259"/>
      <c r="P5" s="252"/>
    </row>
    <row r="6" spans="1:18" ht="15" customHeight="1" x14ac:dyDescent="0.2">
      <c r="A6" s="80">
        <v>1</v>
      </c>
      <c r="B6" s="76" t="s">
        <v>8</v>
      </c>
      <c r="C6" s="133"/>
      <c r="D6" s="133"/>
      <c r="E6" s="133"/>
      <c r="F6" s="133"/>
      <c r="G6" s="133"/>
      <c r="H6" s="133"/>
      <c r="I6" s="77"/>
      <c r="J6" s="77"/>
      <c r="K6" s="77"/>
      <c r="L6" s="77"/>
      <c r="M6" s="78"/>
      <c r="N6" s="78"/>
      <c r="O6" s="79">
        <f t="shared" ref="O6:O32" si="0">SUM(C6:N6)</f>
        <v>0</v>
      </c>
      <c r="P6" s="136"/>
      <c r="Q6" s="31"/>
      <c r="R6" s="31"/>
    </row>
    <row r="7" spans="1:18" ht="15" customHeight="1" x14ac:dyDescent="0.2">
      <c r="A7" s="46">
        <v>2</v>
      </c>
      <c r="B7" s="71" t="s">
        <v>9</v>
      </c>
      <c r="C7" s="23">
        <v>0</v>
      </c>
      <c r="D7" s="23"/>
      <c r="E7" s="23"/>
      <c r="F7" s="23"/>
      <c r="G7" s="23"/>
      <c r="H7" s="23"/>
      <c r="I7" s="23"/>
      <c r="J7" s="23"/>
      <c r="K7" s="23"/>
      <c r="L7" s="23"/>
      <c r="M7" s="72"/>
      <c r="N7" s="72"/>
      <c r="O7" s="64">
        <f t="shared" si="0"/>
        <v>0</v>
      </c>
      <c r="P7" s="136"/>
      <c r="Q7" s="31"/>
      <c r="R7" s="31"/>
    </row>
    <row r="8" spans="1:18" ht="15" customHeight="1" x14ac:dyDescent="0.2">
      <c r="A8" s="46">
        <v>3</v>
      </c>
      <c r="B8" s="71" t="s">
        <v>52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72"/>
      <c r="N8" s="72"/>
      <c r="O8" s="64">
        <f t="shared" si="0"/>
        <v>0</v>
      </c>
      <c r="P8" s="136"/>
      <c r="Q8" s="31"/>
      <c r="R8" s="31"/>
    </row>
    <row r="9" spans="1:18" ht="15" customHeight="1" x14ac:dyDescent="0.2">
      <c r="A9" s="46">
        <v>4</v>
      </c>
      <c r="B9" s="71" t="s">
        <v>10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72"/>
      <c r="N9" s="72"/>
      <c r="O9" s="64">
        <f t="shared" si="0"/>
        <v>0</v>
      </c>
      <c r="P9" s="136"/>
      <c r="Q9" s="31"/>
      <c r="R9" s="31"/>
    </row>
    <row r="10" spans="1:18" ht="15" customHeight="1" x14ac:dyDescent="0.2">
      <c r="A10" s="46">
        <v>5</v>
      </c>
      <c r="B10" s="71" t="s">
        <v>29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72"/>
      <c r="N10" s="72"/>
      <c r="O10" s="64">
        <f t="shared" si="0"/>
        <v>0</v>
      </c>
      <c r="P10" s="136"/>
      <c r="Q10" s="31"/>
      <c r="R10" s="31"/>
    </row>
    <row r="11" spans="1:18" ht="15" customHeight="1" x14ac:dyDescent="0.2">
      <c r="A11" s="46">
        <v>6</v>
      </c>
      <c r="B11" s="71" t="s">
        <v>30</v>
      </c>
      <c r="C11" s="23"/>
      <c r="D11" s="23"/>
      <c r="E11" s="23"/>
      <c r="F11" s="23">
        <v>2</v>
      </c>
      <c r="G11" s="23"/>
      <c r="H11" s="23"/>
      <c r="I11" s="23"/>
      <c r="J11" s="23"/>
      <c r="K11" s="23"/>
      <c r="L11" s="23"/>
      <c r="M11" s="72"/>
      <c r="N11" s="72"/>
      <c r="O11" s="64">
        <f t="shared" si="0"/>
        <v>2</v>
      </c>
      <c r="P11" s="136" t="s">
        <v>99</v>
      </c>
      <c r="Q11" s="31"/>
      <c r="R11" s="31"/>
    </row>
    <row r="12" spans="1:18" ht="15" customHeight="1" x14ac:dyDescent="0.2">
      <c r="A12" s="46">
        <v>7</v>
      </c>
      <c r="B12" s="71" t="s">
        <v>11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72"/>
      <c r="N12" s="72"/>
      <c r="O12" s="64">
        <f t="shared" si="0"/>
        <v>0</v>
      </c>
      <c r="P12" s="136"/>
      <c r="Q12" s="31"/>
      <c r="R12" s="31"/>
    </row>
    <row r="13" spans="1:18" ht="15" customHeight="1" x14ac:dyDescent="0.2">
      <c r="A13" s="46">
        <v>8</v>
      </c>
      <c r="B13" s="71" t="s">
        <v>12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72"/>
      <c r="N13" s="72"/>
      <c r="O13" s="64">
        <f t="shared" si="0"/>
        <v>0</v>
      </c>
      <c r="P13" s="136"/>
      <c r="Q13" s="31"/>
      <c r="R13" s="31"/>
    </row>
    <row r="14" spans="1:18" ht="15" customHeight="1" x14ac:dyDescent="0.2">
      <c r="A14" s="46">
        <v>9</v>
      </c>
      <c r="B14" s="71" t="s">
        <v>13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72"/>
      <c r="N14" s="72"/>
      <c r="O14" s="64">
        <f t="shared" si="0"/>
        <v>0</v>
      </c>
      <c r="P14" s="136"/>
      <c r="Q14" s="31"/>
      <c r="R14" s="31"/>
    </row>
    <row r="15" spans="1:18" ht="15" customHeight="1" x14ac:dyDescent="0.2">
      <c r="A15" s="46">
        <v>10</v>
      </c>
      <c r="B15" s="71" t="s">
        <v>14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72"/>
      <c r="N15" s="72"/>
      <c r="O15" s="64">
        <f t="shared" si="0"/>
        <v>0</v>
      </c>
      <c r="P15" s="136"/>
      <c r="Q15" s="31"/>
      <c r="R15" s="31"/>
    </row>
    <row r="16" spans="1:18" ht="15" customHeight="1" x14ac:dyDescent="0.2">
      <c r="A16" s="46">
        <v>11</v>
      </c>
      <c r="B16" s="71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72"/>
      <c r="N16" s="72"/>
      <c r="O16" s="64">
        <f t="shared" si="0"/>
        <v>0</v>
      </c>
      <c r="P16" s="136"/>
      <c r="Q16" s="31"/>
      <c r="R16" s="31"/>
    </row>
    <row r="17" spans="1:18" ht="15" customHeight="1" x14ac:dyDescent="0.2">
      <c r="A17" s="46">
        <v>12</v>
      </c>
      <c r="B17" s="71" t="s">
        <v>16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72"/>
      <c r="N17" s="72"/>
      <c r="O17" s="64">
        <f t="shared" si="0"/>
        <v>0</v>
      </c>
      <c r="P17" s="136"/>
      <c r="Q17" s="31"/>
      <c r="R17" s="31"/>
    </row>
    <row r="18" spans="1:18" ht="15" customHeight="1" x14ac:dyDescent="0.2">
      <c r="A18" s="46">
        <v>13</v>
      </c>
      <c r="B18" s="71" t="s">
        <v>17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2"/>
      <c r="N18" s="72"/>
      <c r="O18" s="64">
        <f t="shared" si="0"/>
        <v>0</v>
      </c>
      <c r="P18" s="136"/>
      <c r="Q18" s="31"/>
      <c r="R18" s="31"/>
    </row>
    <row r="19" spans="1:18" ht="15" customHeight="1" x14ac:dyDescent="0.2">
      <c r="A19" s="46">
        <v>14</v>
      </c>
      <c r="B19" s="71" t="s">
        <v>18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72"/>
      <c r="N19" s="72"/>
      <c r="O19" s="64">
        <f t="shared" si="0"/>
        <v>0</v>
      </c>
      <c r="P19" s="136"/>
      <c r="Q19" s="31"/>
      <c r="R19" s="31"/>
    </row>
    <row r="20" spans="1:18" ht="15" customHeight="1" x14ac:dyDescent="0.2">
      <c r="A20" s="46">
        <v>15</v>
      </c>
      <c r="B20" s="71" t="s">
        <v>28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2"/>
      <c r="N20" s="72"/>
      <c r="O20" s="64">
        <f t="shared" si="0"/>
        <v>0</v>
      </c>
      <c r="P20" s="136"/>
      <c r="Q20" s="31"/>
      <c r="R20" s="31"/>
    </row>
    <row r="21" spans="1:18" ht="15" customHeight="1" x14ac:dyDescent="0.2">
      <c r="A21" s="46">
        <v>16</v>
      </c>
      <c r="B21" s="71" t="s">
        <v>19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72"/>
      <c r="N21" s="72"/>
      <c r="O21" s="64">
        <f t="shared" si="0"/>
        <v>0</v>
      </c>
      <c r="P21" s="136"/>
      <c r="Q21" s="31"/>
      <c r="R21" s="31"/>
    </row>
    <row r="22" spans="1:18" ht="15" customHeight="1" x14ac:dyDescent="0.2">
      <c r="A22" s="46">
        <v>17</v>
      </c>
      <c r="B22" s="71" t="s">
        <v>20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72"/>
      <c r="N22" s="72"/>
      <c r="O22" s="64">
        <f t="shared" si="0"/>
        <v>0</v>
      </c>
      <c r="P22" s="136"/>
      <c r="Q22" s="31"/>
      <c r="R22" s="31"/>
    </row>
    <row r="23" spans="1:18" ht="15" customHeight="1" x14ac:dyDescent="0.2">
      <c r="A23" s="46">
        <v>18</v>
      </c>
      <c r="B23" s="71" t="s">
        <v>21</v>
      </c>
      <c r="C23" s="23"/>
      <c r="D23" s="23">
        <v>9</v>
      </c>
      <c r="E23" s="23"/>
      <c r="F23" s="23"/>
      <c r="G23" s="23"/>
      <c r="H23" s="23"/>
      <c r="I23" s="23"/>
      <c r="J23" s="23"/>
      <c r="K23" s="23"/>
      <c r="L23" s="23"/>
      <c r="M23" s="72"/>
      <c r="N23" s="72"/>
      <c r="O23" s="64">
        <f t="shared" si="0"/>
        <v>9</v>
      </c>
      <c r="P23" s="136" t="s">
        <v>100</v>
      </c>
      <c r="Q23" s="31"/>
      <c r="R23" s="31"/>
    </row>
    <row r="24" spans="1:18" ht="15" customHeight="1" x14ac:dyDescent="0.2">
      <c r="A24" s="46">
        <v>19</v>
      </c>
      <c r="B24" s="71" t="s">
        <v>45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72"/>
      <c r="N24" s="72"/>
      <c r="O24" s="64">
        <f t="shared" si="0"/>
        <v>0</v>
      </c>
      <c r="P24" s="136"/>
      <c r="Q24" s="31"/>
      <c r="R24" s="31"/>
    </row>
    <row r="25" spans="1:18" ht="15" customHeight="1" x14ac:dyDescent="0.2">
      <c r="A25" s="46">
        <v>20</v>
      </c>
      <c r="B25" s="71" t="s">
        <v>22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72"/>
      <c r="N25" s="72"/>
      <c r="O25" s="64">
        <f t="shared" si="0"/>
        <v>0</v>
      </c>
      <c r="P25" s="136"/>
      <c r="Q25" s="31"/>
      <c r="R25" s="31"/>
    </row>
    <row r="26" spans="1:18" ht="15" customHeight="1" x14ac:dyDescent="0.2">
      <c r="A26" s="46">
        <v>21</v>
      </c>
      <c r="B26" s="71" t="s">
        <v>23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72"/>
      <c r="N26" s="72"/>
      <c r="O26" s="64">
        <f t="shared" si="0"/>
        <v>0</v>
      </c>
      <c r="P26" s="136"/>
      <c r="Q26" s="31"/>
      <c r="R26" s="31"/>
    </row>
    <row r="27" spans="1:18" ht="15" customHeight="1" x14ac:dyDescent="0.2">
      <c r="A27" s="46">
        <v>22</v>
      </c>
      <c r="B27" s="71" t="s">
        <v>32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72"/>
      <c r="N27" s="72"/>
      <c r="O27" s="64">
        <f t="shared" si="0"/>
        <v>0</v>
      </c>
      <c r="P27" s="136"/>
      <c r="Q27" s="31"/>
      <c r="R27" s="31"/>
    </row>
    <row r="28" spans="1:18" ht="15" customHeight="1" x14ac:dyDescent="0.2">
      <c r="A28" s="46">
        <v>23</v>
      </c>
      <c r="B28" s="71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72"/>
      <c r="N28" s="72"/>
      <c r="O28" s="64">
        <f t="shared" si="0"/>
        <v>0</v>
      </c>
      <c r="P28" s="136"/>
      <c r="Q28" s="31"/>
      <c r="R28" s="31"/>
    </row>
    <row r="29" spans="1:18" ht="15" customHeight="1" x14ac:dyDescent="0.2">
      <c r="A29" s="46">
        <v>24</v>
      </c>
      <c r="B29" s="71" t="s">
        <v>25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72"/>
      <c r="N29" s="72"/>
      <c r="O29" s="64">
        <f t="shared" si="0"/>
        <v>0</v>
      </c>
      <c r="P29" s="136"/>
      <c r="Q29" s="31"/>
      <c r="R29" s="31"/>
    </row>
    <row r="30" spans="1:18" ht="15" customHeight="1" x14ac:dyDescent="0.2">
      <c r="A30" s="46">
        <v>25</v>
      </c>
      <c r="B30" s="71" t="s">
        <v>26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72"/>
      <c r="N30" s="72"/>
      <c r="O30" s="64">
        <f t="shared" si="0"/>
        <v>0</v>
      </c>
      <c r="P30" s="136"/>
      <c r="Q30" s="31"/>
      <c r="R30" s="31"/>
    </row>
    <row r="31" spans="1:18" ht="15" customHeight="1" x14ac:dyDescent="0.2">
      <c r="A31" s="46">
        <v>26</v>
      </c>
      <c r="B31" s="73" t="s">
        <v>27</v>
      </c>
      <c r="C31" s="26"/>
      <c r="D31" s="26"/>
      <c r="E31" s="26"/>
      <c r="F31" s="26"/>
      <c r="G31" s="26"/>
      <c r="H31" s="26"/>
      <c r="I31" s="29"/>
      <c r="J31" s="29"/>
      <c r="K31" s="29"/>
      <c r="L31" s="29"/>
      <c r="M31" s="74"/>
      <c r="N31" s="74"/>
      <c r="O31" s="64">
        <v>0</v>
      </c>
      <c r="P31" s="137"/>
      <c r="Q31" s="31"/>
      <c r="R31" s="31"/>
    </row>
    <row r="32" spans="1:18" ht="15" customHeight="1" thickBot="1" x14ac:dyDescent="0.25">
      <c r="A32" s="46">
        <v>27</v>
      </c>
      <c r="B32" s="73" t="s">
        <v>88</v>
      </c>
      <c r="C32" s="26"/>
      <c r="D32" s="26"/>
      <c r="E32" s="26"/>
      <c r="F32" s="26"/>
      <c r="G32" s="26"/>
      <c r="H32" s="26"/>
      <c r="I32" s="29"/>
      <c r="J32" s="29"/>
      <c r="K32" s="29"/>
      <c r="L32" s="29"/>
      <c r="M32" s="74"/>
      <c r="N32" s="74"/>
      <c r="O32" s="64">
        <f t="shared" si="0"/>
        <v>0</v>
      </c>
      <c r="P32" s="136"/>
      <c r="Q32" s="31"/>
      <c r="R32" s="31"/>
    </row>
    <row r="33" spans="1:16" ht="15" customHeight="1" thickBot="1" x14ac:dyDescent="0.25">
      <c r="A33" s="222" t="s">
        <v>7</v>
      </c>
      <c r="B33" s="250"/>
      <c r="C33" s="49">
        <f>SUM(C6:C32)</f>
        <v>0</v>
      </c>
      <c r="D33" s="49">
        <f t="shared" ref="D33:O33" si="1">SUM(D6:D32)</f>
        <v>9</v>
      </c>
      <c r="E33" s="49">
        <f t="shared" si="1"/>
        <v>0</v>
      </c>
      <c r="F33" s="49">
        <f t="shared" si="1"/>
        <v>2</v>
      </c>
      <c r="G33" s="49">
        <f t="shared" si="1"/>
        <v>0</v>
      </c>
      <c r="H33" s="49">
        <f t="shared" si="1"/>
        <v>0</v>
      </c>
      <c r="I33" s="49">
        <f t="shared" si="1"/>
        <v>0</v>
      </c>
      <c r="J33" s="49">
        <f t="shared" si="1"/>
        <v>0</v>
      </c>
      <c r="K33" s="49">
        <f t="shared" si="1"/>
        <v>0</v>
      </c>
      <c r="L33" s="49">
        <f t="shared" si="1"/>
        <v>0</v>
      </c>
      <c r="M33" s="49">
        <f t="shared" si="1"/>
        <v>0</v>
      </c>
      <c r="N33" s="49">
        <f t="shared" si="1"/>
        <v>0</v>
      </c>
      <c r="O33" s="49">
        <f t="shared" si="1"/>
        <v>11</v>
      </c>
      <c r="P33" s="138"/>
    </row>
    <row r="34" spans="1:16" ht="15" customHeight="1" thickTop="1" x14ac:dyDescent="0.2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6" ht="15" customHeight="1" x14ac:dyDescent="0.2">
      <c r="J35" s="31"/>
      <c r="K35" s="31"/>
    </row>
  </sheetData>
  <mergeCells count="8">
    <mergeCell ref="A33:B33"/>
    <mergeCell ref="P4:P5"/>
    <mergeCell ref="A1:P1"/>
    <mergeCell ref="A2:P2"/>
    <mergeCell ref="A4:A5"/>
    <mergeCell ref="B4:B5"/>
    <mergeCell ref="C4:N4"/>
    <mergeCell ref="O4:O5"/>
  </mergeCells>
  <phoneticPr fontId="0" type="noConversion"/>
  <pageMargins left="0.59055118110236227" right="0.19685039370078741" top="0.39370078740157483" bottom="0.19685039370078741" header="0.19685039370078741" footer="0.19685039370078741"/>
  <pageSetup paperSize="5" scale="90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0"/>
  <sheetViews>
    <sheetView view="pageBreakPreview" zoomScale="80" zoomScaleSheetLayoutView="80" workbookViewId="0">
      <selection activeCell="C8" sqref="C8"/>
    </sheetView>
  </sheetViews>
  <sheetFormatPr defaultColWidth="9.140625" defaultRowHeight="15.75" x14ac:dyDescent="0.2"/>
  <cols>
    <col min="1" max="1" width="4.7109375" style="84" customWidth="1"/>
    <col min="2" max="2" width="17.7109375" style="84" customWidth="1"/>
    <col min="3" max="10" width="9.28515625" style="84" customWidth="1"/>
    <col min="11" max="11" width="8.7109375" style="84" customWidth="1"/>
    <col min="12" max="12" width="4.7109375" style="84" customWidth="1"/>
    <col min="13" max="13" width="17.7109375" style="84" customWidth="1"/>
    <col min="14" max="16" width="11.7109375" style="84" customWidth="1"/>
    <col min="17" max="17" width="12.7109375" style="84" customWidth="1"/>
    <col min="18" max="18" width="9.140625" style="84" customWidth="1"/>
    <col min="19" max="19" width="10" style="84" customWidth="1"/>
    <col min="20" max="16384" width="9.140625" style="84"/>
  </cols>
  <sheetData>
    <row r="1" spans="1:21" ht="18" customHeight="1" x14ac:dyDescent="0.2">
      <c r="A1" s="83" t="s">
        <v>58</v>
      </c>
    </row>
    <row r="2" spans="1:21" ht="18" customHeight="1" x14ac:dyDescent="0.2"/>
    <row r="3" spans="1:21" ht="18" customHeight="1" x14ac:dyDescent="0.2">
      <c r="A3" s="260" t="s">
        <v>62</v>
      </c>
      <c r="B3" s="260"/>
      <c r="C3" s="260"/>
      <c r="D3" s="260"/>
      <c r="E3" s="260"/>
      <c r="F3" s="260"/>
      <c r="G3" s="260"/>
      <c r="H3" s="260"/>
      <c r="I3" s="260"/>
      <c r="J3" s="260"/>
      <c r="K3" s="85"/>
      <c r="L3" s="260" t="s">
        <v>76</v>
      </c>
      <c r="M3" s="260"/>
      <c r="N3" s="260"/>
      <c r="O3" s="260"/>
      <c r="P3" s="260"/>
      <c r="Q3" s="260"/>
      <c r="R3" s="82"/>
      <c r="S3" s="82"/>
      <c r="T3" s="82"/>
    </row>
    <row r="4" spans="1:21" ht="18" customHeight="1" x14ac:dyDescent="0.2">
      <c r="A4" s="260" t="s">
        <v>96</v>
      </c>
      <c r="B4" s="260"/>
      <c r="C4" s="260"/>
      <c r="D4" s="260"/>
      <c r="E4" s="260"/>
      <c r="F4" s="260"/>
      <c r="G4" s="260"/>
      <c r="H4" s="260"/>
      <c r="I4" s="260"/>
      <c r="J4" s="260"/>
      <c r="K4" s="85"/>
      <c r="L4" s="260" t="str">
        <f>A4</f>
        <v>PADI SAWAH DAN PADI GOGO TAHUN 2021</v>
      </c>
      <c r="M4" s="260"/>
      <c r="N4" s="260"/>
      <c r="O4" s="260"/>
      <c r="P4" s="260"/>
      <c r="Q4" s="260"/>
      <c r="R4" s="82"/>
      <c r="S4" s="82"/>
      <c r="T4" s="82"/>
    </row>
    <row r="5" spans="1:21" ht="18" customHeight="1" thickBo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1" ht="20.100000000000001" customHeight="1" thickBot="1" x14ac:dyDescent="0.25">
      <c r="A6" s="267" t="s">
        <v>0</v>
      </c>
      <c r="B6" s="270" t="s">
        <v>1</v>
      </c>
      <c r="C6" s="276" t="s">
        <v>42</v>
      </c>
      <c r="D6" s="277"/>
      <c r="E6" s="277"/>
      <c r="F6" s="277"/>
      <c r="G6" s="276" t="s">
        <v>44</v>
      </c>
      <c r="H6" s="277"/>
      <c r="I6" s="277"/>
      <c r="J6" s="278"/>
      <c r="K6" s="87"/>
      <c r="L6" s="261" t="s">
        <v>0</v>
      </c>
      <c r="M6" s="264" t="s">
        <v>1</v>
      </c>
      <c r="N6" s="290" t="str">
        <f>G7</f>
        <v>JANUARI - APRIL</v>
      </c>
      <c r="O6" s="291"/>
      <c r="P6" s="291"/>
      <c r="Q6" s="292"/>
      <c r="R6" s="87"/>
      <c r="S6" s="288" t="s">
        <v>66</v>
      </c>
      <c r="T6" s="279" t="s">
        <v>85</v>
      </c>
      <c r="U6" s="282" t="s">
        <v>86</v>
      </c>
    </row>
    <row r="7" spans="1:21" ht="20.100000000000001" customHeight="1" x14ac:dyDescent="0.2">
      <c r="A7" s="268"/>
      <c r="B7" s="271"/>
      <c r="C7" s="273" t="s">
        <v>101</v>
      </c>
      <c r="D7" s="274"/>
      <c r="E7" s="274"/>
      <c r="F7" s="275"/>
      <c r="G7" s="273" t="str">
        <f>C7</f>
        <v>JANUARI - APRIL</v>
      </c>
      <c r="H7" s="274"/>
      <c r="I7" s="274"/>
      <c r="J7" s="275"/>
      <c r="K7" s="87"/>
      <c r="L7" s="262"/>
      <c r="M7" s="265"/>
      <c r="N7" s="293"/>
      <c r="O7" s="294"/>
      <c r="P7" s="294"/>
      <c r="Q7" s="295"/>
      <c r="R7" s="87"/>
      <c r="S7" s="289"/>
      <c r="T7" s="280"/>
      <c r="U7" s="283"/>
    </row>
    <row r="8" spans="1:21" ht="20.100000000000001" customHeight="1" x14ac:dyDescent="0.2">
      <c r="A8" s="268"/>
      <c r="B8" s="271"/>
      <c r="C8" s="2" t="s">
        <v>2</v>
      </c>
      <c r="D8" s="3" t="s">
        <v>3</v>
      </c>
      <c r="E8" s="4" t="s">
        <v>31</v>
      </c>
      <c r="F8" s="5" t="s">
        <v>4</v>
      </c>
      <c r="G8" s="2" t="s">
        <v>2</v>
      </c>
      <c r="H8" s="3" t="s">
        <v>3</v>
      </c>
      <c r="I8" s="4" t="s">
        <v>31</v>
      </c>
      <c r="J8" s="5" t="s">
        <v>4</v>
      </c>
      <c r="K8" s="86"/>
      <c r="L8" s="262"/>
      <c r="M8" s="265"/>
      <c r="N8" s="2" t="s">
        <v>2</v>
      </c>
      <c r="O8" s="3" t="s">
        <v>3</v>
      </c>
      <c r="P8" s="4" t="s">
        <v>31</v>
      </c>
      <c r="Q8" s="5" t="s">
        <v>4</v>
      </c>
      <c r="R8" s="86"/>
      <c r="S8" s="289"/>
      <c r="T8" s="280"/>
      <c r="U8" s="283"/>
    </row>
    <row r="9" spans="1:21" ht="20.100000000000001" customHeight="1" thickBot="1" x14ac:dyDescent="0.25">
      <c r="A9" s="269"/>
      <c r="B9" s="272"/>
      <c r="C9" s="6" t="s">
        <v>5</v>
      </c>
      <c r="D9" s="7" t="s">
        <v>5</v>
      </c>
      <c r="E9" s="8" t="s">
        <v>6</v>
      </c>
      <c r="F9" s="9" t="s">
        <v>46</v>
      </c>
      <c r="G9" s="6" t="s">
        <v>5</v>
      </c>
      <c r="H9" s="7" t="s">
        <v>5</v>
      </c>
      <c r="I9" s="8" t="s">
        <v>6</v>
      </c>
      <c r="J9" s="9" t="s">
        <v>47</v>
      </c>
      <c r="K9" s="86"/>
      <c r="L9" s="263"/>
      <c r="M9" s="266"/>
      <c r="N9" s="161" t="s">
        <v>5</v>
      </c>
      <c r="O9" s="88" t="s">
        <v>5</v>
      </c>
      <c r="P9" s="89" t="s">
        <v>6</v>
      </c>
      <c r="Q9" s="90" t="s">
        <v>46</v>
      </c>
      <c r="R9" s="86"/>
      <c r="S9" s="157" t="s">
        <v>5</v>
      </c>
      <c r="T9" s="281"/>
      <c r="U9" s="284"/>
    </row>
    <row r="10" spans="1:21" ht="20.100000000000001" customHeight="1" thickTop="1" x14ac:dyDescent="0.2">
      <c r="A10" s="92">
        <v>1</v>
      </c>
      <c r="B10" s="93" t="s">
        <v>8</v>
      </c>
      <c r="C10" s="140">
        <f>SUM('PADI SAWAH'!C9,'PADI SAWAH'!G9,'PADI SAWAH'!K9,'PADI SAWAH'!O9,'PADI SAWAH'!C47,'PADI SAWAH'!G47,'PADI SAWAH'!K47,'PADI SAWAH'!O47,'PADI SAWAH'!C85,'PADI SAWAH'!G85,'PADI SAWAH'!K85,'PADI SAWAH'!O85)</f>
        <v>2070</v>
      </c>
      <c r="D10" s="141">
        <f>SUM('PADI SAWAH'!D9,'PADI SAWAH'!H9,'PADI SAWAH'!L9,'PADI SAWAH'!P9,'PADI SAWAH'!D47,'PADI SAWAH'!H47,'PADI SAWAH'!L47,'PADI SAWAH'!P47,'PADI SAWAH'!D85,'PADI SAWAH'!H85,'PADI SAWAH'!L85,'PADI SAWAH'!P85)</f>
        <v>2130</v>
      </c>
      <c r="E10" s="165">
        <f t="shared" ref="E10" si="0">(F10/D10)*10</f>
        <v>78.524694835680762</v>
      </c>
      <c r="F10" s="166">
        <f>SUM('PADI SAWAH'!F9,'PADI SAWAH'!J9,'PADI SAWAH'!N9,'PADI SAWAH'!R9,'PADI SAWAH'!F47,'PADI SAWAH'!J47,'PADI SAWAH'!N47,'PADI SAWAH'!R47,'PADI SAWAH'!F85,'PADI SAWAH'!J85,'PADI SAWAH'!N85,'PADI SAWAH'!R85)</f>
        <v>16725.760000000002</v>
      </c>
      <c r="G10" s="140">
        <f>SUM('PADI GOGO'!C9,'PADI GOGO'!G9,'PADI GOGO'!K9,'PADI GOGO'!O9,'PADI GOGO'!C47,'PADI GOGO'!G47,'PADI GOGO'!K47,'PADI GOGO'!O47,'PADI GOGO'!C85,'PADI GOGO'!G85,'PADI GOGO'!K85,'PADI GOGO'!O85)</f>
        <v>0</v>
      </c>
      <c r="H10" s="141">
        <f>SUM('PADI GOGO'!D9,'PADI GOGO'!H9,'PADI GOGO'!L9,'PADI GOGO'!P9,'PADI GOGO'!D47,'PADI GOGO'!H47,'PADI GOGO'!L47,'PADI GOGO'!P47,'PADI GOGO'!D85,'PADI GOGO'!H85,'PADI GOGO'!L85,'PADI GOGO'!P85)</f>
        <v>0</v>
      </c>
      <c r="I10" s="165" t="e">
        <f>(J10/H10)*10</f>
        <v>#DIV/0!</v>
      </c>
      <c r="J10" s="166">
        <f>SUM('PADI GOGO'!F9,'PADI GOGO'!J9,'PADI GOGO'!N9,'PADI GOGO'!R9,'PADI GOGO'!F47,'PADI GOGO'!J47,'PADI GOGO'!N47,'PADI GOGO'!R47,'PADI GOGO'!F85,'PADI GOGO'!J85,'PADI GOGO'!N85,'PADI GOGO'!R85)</f>
        <v>0</v>
      </c>
      <c r="K10" s="98"/>
      <c r="L10" s="99">
        <v>1</v>
      </c>
      <c r="M10" s="159" t="s">
        <v>8</v>
      </c>
      <c r="N10" s="162">
        <f>C10+G10</f>
        <v>2070</v>
      </c>
      <c r="O10" s="100">
        <f t="shared" ref="O10:O34" si="1">D10+H10</f>
        <v>2130</v>
      </c>
      <c r="P10" s="101">
        <f t="shared" ref="P10:P37" si="2">(Q10/O10)*10</f>
        <v>78.524694835680762</v>
      </c>
      <c r="Q10" s="102">
        <f t="shared" ref="Q10:Q34" si="3">F10+J10</f>
        <v>16725.760000000002</v>
      </c>
      <c r="R10" s="98"/>
      <c r="S10" s="151">
        <v>2130</v>
      </c>
      <c r="T10" s="106">
        <f t="shared" ref="T10:T37" si="4">C10/S10</f>
        <v>0.971830985915493</v>
      </c>
      <c r="U10" s="171">
        <f t="shared" ref="U10:U37" si="5">D10/S10</f>
        <v>1</v>
      </c>
    </row>
    <row r="11" spans="1:21" ht="20.100000000000001" customHeight="1" x14ac:dyDescent="0.2">
      <c r="A11" s="92">
        <v>2</v>
      </c>
      <c r="B11" s="93" t="s">
        <v>9</v>
      </c>
      <c r="C11" s="94">
        <f>SUM('PADI SAWAH'!C10,'PADI SAWAH'!G10,'PADI SAWAH'!K10,'PADI SAWAH'!O10,'PADI SAWAH'!C48,'PADI SAWAH'!G48,'PADI SAWAH'!K48,'PADI SAWAH'!O48,'PADI SAWAH'!C86,'PADI SAWAH'!G86,'PADI SAWAH'!K86,'PADI SAWAH'!O86)</f>
        <v>1974</v>
      </c>
      <c r="D11" s="95">
        <f>SUM('PADI SAWAH'!D10,'PADI SAWAH'!H10,'PADI SAWAH'!L10,'PADI SAWAH'!P10,'PADI SAWAH'!D48,'PADI SAWAH'!H48,'PADI SAWAH'!L48,'PADI SAWAH'!P48,'PADI SAWAH'!D86,'PADI SAWAH'!H86,'PADI SAWAH'!L86,'PADI SAWAH'!P86)</f>
        <v>2011</v>
      </c>
      <c r="E11" s="96">
        <f t="shared" ref="E11:E36" si="6">(F11/D11)*10</f>
        <v>67.9994530084535</v>
      </c>
      <c r="F11" s="97">
        <f>SUM('PADI SAWAH'!F10,'PADI SAWAH'!J10,'PADI SAWAH'!N10,'PADI SAWAH'!R10,'PADI SAWAH'!F48,'PADI SAWAH'!J48,'PADI SAWAH'!N48,'PADI SAWAH'!R48,'PADI SAWAH'!F86,'PADI SAWAH'!J86,'PADI SAWAH'!N86,'PADI SAWAH'!R86)</f>
        <v>13674.69</v>
      </c>
      <c r="G11" s="94">
        <f>SUM('PADI GOGO'!C10,'PADI GOGO'!G10,'PADI GOGO'!K10,'PADI GOGO'!O10,'PADI GOGO'!C48,'PADI GOGO'!G48,'PADI GOGO'!K48,'PADI GOGO'!O48,'PADI GOGO'!C86,'PADI GOGO'!G86,'PADI GOGO'!K86,'PADI GOGO'!O86)</f>
        <v>0</v>
      </c>
      <c r="H11" s="95">
        <f>SUM('PADI GOGO'!D10,'PADI GOGO'!H10,'PADI GOGO'!L10,'PADI GOGO'!P10,'PADI GOGO'!D48,'PADI GOGO'!H48,'PADI GOGO'!L48,'PADI GOGO'!P48,'PADI GOGO'!D86,'PADI GOGO'!H86,'PADI GOGO'!L86,'PADI GOGO'!P86)</f>
        <v>0</v>
      </c>
      <c r="I11" s="96" t="e">
        <f t="shared" ref="I11:I36" si="7">(J11/H11)*10</f>
        <v>#DIV/0!</v>
      </c>
      <c r="J11" s="97">
        <f>SUM('PADI GOGO'!F10,'PADI GOGO'!J10,'PADI GOGO'!N10,'PADI GOGO'!R10,'PADI GOGO'!F48,'PADI GOGO'!J48,'PADI GOGO'!N48,'PADI GOGO'!R48,'PADI GOGO'!F86,'PADI GOGO'!J86,'PADI GOGO'!N86,'PADI GOGO'!R86)</f>
        <v>0</v>
      </c>
      <c r="K11" s="98"/>
      <c r="L11" s="92">
        <v>2</v>
      </c>
      <c r="M11" s="93" t="s">
        <v>9</v>
      </c>
      <c r="N11" s="94">
        <f t="shared" ref="N11:N34" si="8">C11+G11</f>
        <v>1974</v>
      </c>
      <c r="O11" s="95">
        <f t="shared" si="1"/>
        <v>2011</v>
      </c>
      <c r="P11" s="96">
        <f t="shared" si="2"/>
        <v>67.9994530084535</v>
      </c>
      <c r="Q11" s="97">
        <f t="shared" si="3"/>
        <v>13674.69</v>
      </c>
      <c r="R11" s="98"/>
      <c r="S11" s="158">
        <v>3342</v>
      </c>
      <c r="T11" s="96">
        <f t="shared" si="4"/>
        <v>0.59066427289048473</v>
      </c>
      <c r="U11" s="172">
        <f t="shared" si="5"/>
        <v>0.60173548773189711</v>
      </c>
    </row>
    <row r="12" spans="1:21" ht="20.100000000000001" customHeight="1" x14ac:dyDescent="0.2">
      <c r="A12" s="92">
        <v>3</v>
      </c>
      <c r="B12" s="93" t="s">
        <v>52</v>
      </c>
      <c r="C12" s="94">
        <f>SUM('PADI SAWAH'!C11,'PADI SAWAH'!G11,'PADI SAWAH'!K11,'PADI SAWAH'!O11,'PADI SAWAH'!C49,'PADI SAWAH'!G49,'PADI SAWAH'!K49,'PADI SAWAH'!O49,'PADI SAWAH'!C87,'PADI SAWAH'!G87,'PADI SAWAH'!K87,'PADI SAWAH'!O87)</f>
        <v>2338</v>
      </c>
      <c r="D12" s="95">
        <f>SUM('PADI SAWAH'!D11,'PADI SAWAH'!H11,'PADI SAWAH'!L11,'PADI SAWAH'!P11,'PADI SAWAH'!D49,'PADI SAWAH'!H49,'PADI SAWAH'!L49,'PADI SAWAH'!P49,'PADI SAWAH'!D87,'PADI SAWAH'!H87,'PADI SAWAH'!L87,'PADI SAWAH'!P87)</f>
        <v>2886</v>
      </c>
      <c r="E12" s="96">
        <f t="shared" si="6"/>
        <v>67.336798336798338</v>
      </c>
      <c r="F12" s="97">
        <f>SUM('PADI SAWAH'!F11,'PADI SAWAH'!J11,'PADI SAWAH'!N11,'PADI SAWAH'!R11,'PADI SAWAH'!F49,'PADI SAWAH'!J49,'PADI SAWAH'!N49,'PADI SAWAH'!R49,'PADI SAWAH'!F87,'PADI SAWAH'!J87,'PADI SAWAH'!N87,'PADI SAWAH'!R87)</f>
        <v>19433.400000000001</v>
      </c>
      <c r="G12" s="94">
        <f>SUM('PADI GOGO'!C11,'PADI GOGO'!G11,'PADI GOGO'!K11,'PADI GOGO'!O11,'PADI GOGO'!C49,'PADI GOGO'!G49,'PADI GOGO'!K49,'PADI GOGO'!O49,'PADI GOGO'!C87,'PADI GOGO'!G87,'PADI GOGO'!K87,'PADI GOGO'!O87)</f>
        <v>0</v>
      </c>
      <c r="H12" s="95">
        <f>SUM('PADI GOGO'!D11,'PADI GOGO'!H11,'PADI GOGO'!L11,'PADI GOGO'!P11,'PADI GOGO'!D49,'PADI GOGO'!H49,'PADI GOGO'!L49,'PADI GOGO'!P49,'PADI GOGO'!D87,'PADI GOGO'!H87,'PADI GOGO'!L87,'PADI GOGO'!P87)</f>
        <v>30</v>
      </c>
      <c r="I12" s="96">
        <f t="shared" si="7"/>
        <v>27.666666666666664</v>
      </c>
      <c r="J12" s="97">
        <f>SUM('PADI GOGO'!F11,'PADI GOGO'!J11,'PADI GOGO'!N11,'PADI GOGO'!R11,'PADI GOGO'!F49,'PADI GOGO'!J49,'PADI GOGO'!N49,'PADI GOGO'!R49,'PADI GOGO'!F87,'PADI GOGO'!J87,'PADI GOGO'!N87,'PADI GOGO'!R87)</f>
        <v>83</v>
      </c>
      <c r="K12" s="98"/>
      <c r="L12" s="92">
        <v>3</v>
      </c>
      <c r="M12" s="93" t="s">
        <v>52</v>
      </c>
      <c r="N12" s="94">
        <f t="shared" si="8"/>
        <v>2338</v>
      </c>
      <c r="O12" s="95">
        <f t="shared" si="1"/>
        <v>2916</v>
      </c>
      <c r="P12" s="96">
        <f t="shared" si="2"/>
        <v>66.928669410150889</v>
      </c>
      <c r="Q12" s="97">
        <f t="shared" si="3"/>
        <v>19516.400000000001</v>
      </c>
      <c r="R12" s="98"/>
      <c r="S12" s="158">
        <v>2916</v>
      </c>
      <c r="T12" s="96">
        <f t="shared" si="4"/>
        <v>0.80178326474622774</v>
      </c>
      <c r="U12" s="172">
        <f t="shared" si="5"/>
        <v>0.98971193415637859</v>
      </c>
    </row>
    <row r="13" spans="1:21" ht="20.100000000000001" customHeight="1" x14ac:dyDescent="0.2">
      <c r="A13" s="92">
        <v>4</v>
      </c>
      <c r="B13" s="93" t="s">
        <v>10</v>
      </c>
      <c r="C13" s="94">
        <f>SUM('PADI SAWAH'!C12,'PADI SAWAH'!G12,'PADI SAWAH'!K12,'PADI SAWAH'!O12,'PADI SAWAH'!C50,'PADI SAWAH'!G50,'PADI SAWAH'!K50,'PADI SAWAH'!O50,'PADI SAWAH'!C88,'PADI SAWAH'!G88,'PADI SAWAH'!K88,'PADI SAWAH'!O88)</f>
        <v>761</v>
      </c>
      <c r="D13" s="95">
        <f>SUM('PADI SAWAH'!D12,'PADI SAWAH'!H12,'PADI SAWAH'!L12,'PADI SAWAH'!P12,'PADI SAWAH'!D50,'PADI SAWAH'!H50,'PADI SAWAH'!L50,'PADI SAWAH'!P50,'PADI SAWAH'!D88,'PADI SAWAH'!H88,'PADI SAWAH'!L88,'PADI SAWAH'!P88)</f>
        <v>973</v>
      </c>
      <c r="E13" s="96">
        <f t="shared" si="6"/>
        <v>62.064049331963005</v>
      </c>
      <c r="F13" s="97">
        <f>SUM('PADI SAWAH'!F12,'PADI SAWAH'!J12,'PADI SAWAH'!N12,'PADI SAWAH'!R12,'PADI SAWAH'!F50,'PADI SAWAH'!J50,'PADI SAWAH'!N50,'PADI SAWAH'!R50,'PADI SAWAH'!F88,'PADI SAWAH'!J88,'PADI SAWAH'!N88,'PADI SAWAH'!R88)</f>
        <v>6038.8320000000003</v>
      </c>
      <c r="G13" s="94">
        <f>SUM('PADI GOGO'!C12,'PADI GOGO'!G12,'PADI GOGO'!K12,'PADI GOGO'!O12,'PADI GOGO'!C50,'PADI GOGO'!G50,'PADI GOGO'!K50,'PADI GOGO'!O50,'PADI GOGO'!C88,'PADI GOGO'!G88,'PADI GOGO'!K88,'PADI GOGO'!O88)</f>
        <v>0</v>
      </c>
      <c r="H13" s="95">
        <f>SUM('PADI GOGO'!D12,'PADI GOGO'!H12,'PADI GOGO'!L12,'PADI GOGO'!P12,'PADI GOGO'!D50,'PADI GOGO'!H50,'PADI GOGO'!L50,'PADI GOGO'!P50,'PADI GOGO'!D88,'PADI GOGO'!H88,'PADI GOGO'!L88,'PADI GOGO'!P88)</f>
        <v>0</v>
      </c>
      <c r="I13" s="96" t="e">
        <f t="shared" si="7"/>
        <v>#DIV/0!</v>
      </c>
      <c r="J13" s="97">
        <f>SUM('PADI GOGO'!F12,'PADI GOGO'!J12,'PADI GOGO'!N12,'PADI GOGO'!R12,'PADI GOGO'!F50,'PADI GOGO'!J50,'PADI GOGO'!N50,'PADI GOGO'!R50,'PADI GOGO'!F88,'PADI GOGO'!J88,'PADI GOGO'!N88,'PADI GOGO'!R88)</f>
        <v>0</v>
      </c>
      <c r="K13" s="98"/>
      <c r="L13" s="92">
        <v>4</v>
      </c>
      <c r="M13" s="93" t="s">
        <v>10</v>
      </c>
      <c r="N13" s="94">
        <f t="shared" si="8"/>
        <v>761</v>
      </c>
      <c r="O13" s="95">
        <f t="shared" si="1"/>
        <v>973</v>
      </c>
      <c r="P13" s="96">
        <f t="shared" si="2"/>
        <v>62.064049331963005</v>
      </c>
      <c r="Q13" s="97">
        <f t="shared" si="3"/>
        <v>6038.8320000000003</v>
      </c>
      <c r="R13" s="98"/>
      <c r="S13" s="158">
        <v>1115</v>
      </c>
      <c r="T13" s="96">
        <f t="shared" si="4"/>
        <v>0.68251121076233179</v>
      </c>
      <c r="U13" s="172">
        <f t="shared" si="5"/>
        <v>0.87264573991031391</v>
      </c>
    </row>
    <row r="14" spans="1:21" ht="20.100000000000001" customHeight="1" x14ac:dyDescent="0.2">
      <c r="A14" s="92">
        <v>5</v>
      </c>
      <c r="B14" s="93" t="s">
        <v>29</v>
      </c>
      <c r="C14" s="94">
        <f>SUM('PADI SAWAH'!C13,'PADI SAWAH'!G13,'PADI SAWAH'!K13,'PADI SAWAH'!O13,'PADI SAWAH'!C51,'PADI SAWAH'!G51,'PADI SAWAH'!K51,'PADI SAWAH'!O51,'PADI SAWAH'!C89,'PADI SAWAH'!G89,'PADI SAWAH'!K89,'PADI SAWAH'!O89)</f>
        <v>228</v>
      </c>
      <c r="D14" s="95">
        <f>SUM('PADI SAWAH'!D13,'PADI SAWAH'!H13,'PADI SAWAH'!L13,'PADI SAWAH'!P13,'PADI SAWAH'!D51,'PADI SAWAH'!H51,'PADI SAWAH'!L51,'PADI SAWAH'!P51,'PADI SAWAH'!D89,'PADI SAWAH'!H89,'PADI SAWAH'!L89,'PADI SAWAH'!P89)</f>
        <v>393</v>
      </c>
      <c r="E14" s="96">
        <f t="shared" si="6"/>
        <v>67.582697201017808</v>
      </c>
      <c r="F14" s="97">
        <f>SUM('PADI SAWAH'!F13,'PADI SAWAH'!J13,'PADI SAWAH'!N13,'PADI SAWAH'!R13,'PADI SAWAH'!F51,'PADI SAWAH'!J51,'PADI SAWAH'!N51,'PADI SAWAH'!R51,'PADI SAWAH'!F89,'PADI SAWAH'!J89,'PADI SAWAH'!N89,'PADI SAWAH'!R89)</f>
        <v>2656</v>
      </c>
      <c r="G14" s="94">
        <f>SUM('PADI GOGO'!C13,'PADI GOGO'!G13,'PADI GOGO'!K13,'PADI GOGO'!O13,'PADI GOGO'!C51,'PADI GOGO'!G51,'PADI GOGO'!K51,'PADI GOGO'!O51,'PADI GOGO'!C89,'PADI GOGO'!G89,'PADI GOGO'!K89,'PADI GOGO'!O89)</f>
        <v>0</v>
      </c>
      <c r="H14" s="95">
        <f>SUM('PADI GOGO'!D13,'PADI GOGO'!H13,'PADI GOGO'!L13,'PADI GOGO'!P13,'PADI GOGO'!D51,'PADI GOGO'!H51,'PADI GOGO'!L51,'PADI GOGO'!P51,'PADI GOGO'!D89,'PADI GOGO'!H89,'PADI GOGO'!L89,'PADI GOGO'!P89)</f>
        <v>0</v>
      </c>
      <c r="I14" s="96" t="e">
        <f t="shared" si="7"/>
        <v>#DIV/0!</v>
      </c>
      <c r="J14" s="97">
        <f>SUM('PADI GOGO'!F13,'PADI GOGO'!J13,'PADI GOGO'!N13,'PADI GOGO'!R13,'PADI GOGO'!F51,'PADI GOGO'!J51,'PADI GOGO'!N51,'PADI GOGO'!R51,'PADI GOGO'!F89,'PADI GOGO'!J89,'PADI GOGO'!N89,'PADI GOGO'!R89)</f>
        <v>0</v>
      </c>
      <c r="K14" s="98"/>
      <c r="L14" s="92">
        <v>5</v>
      </c>
      <c r="M14" s="93" t="s">
        <v>29</v>
      </c>
      <c r="N14" s="94">
        <f t="shared" si="8"/>
        <v>228</v>
      </c>
      <c r="O14" s="95">
        <f t="shared" si="1"/>
        <v>393</v>
      </c>
      <c r="P14" s="96">
        <f t="shared" si="2"/>
        <v>67.582697201017808</v>
      </c>
      <c r="Q14" s="97">
        <f t="shared" si="3"/>
        <v>2656</v>
      </c>
      <c r="R14" s="98"/>
      <c r="S14" s="158">
        <v>393</v>
      </c>
      <c r="T14" s="96">
        <f>C14/S14</f>
        <v>0.58015267175572516</v>
      </c>
      <c r="U14" s="172">
        <f t="shared" si="5"/>
        <v>1</v>
      </c>
    </row>
    <row r="15" spans="1:21" ht="20.100000000000001" customHeight="1" x14ac:dyDescent="0.2">
      <c r="A15" s="92">
        <v>6</v>
      </c>
      <c r="B15" s="93" t="s">
        <v>30</v>
      </c>
      <c r="C15" s="94">
        <f>SUM('PADI SAWAH'!C14,'PADI SAWAH'!G14,'PADI SAWAH'!K14,'PADI SAWAH'!O14,'PADI SAWAH'!C52,'PADI SAWAH'!G52,'PADI SAWAH'!K52,'PADI SAWAH'!O52,'PADI SAWAH'!C90,'PADI SAWAH'!G90,'PADI SAWAH'!K90,'PADI SAWAH'!O90)</f>
        <v>790</v>
      </c>
      <c r="D15" s="95">
        <f>SUM('PADI SAWAH'!D14,'PADI SAWAH'!H14,'PADI SAWAH'!L14,'PADI SAWAH'!P14,'PADI SAWAH'!D52,'PADI SAWAH'!H52,'PADI SAWAH'!L52,'PADI SAWAH'!P52,'PADI SAWAH'!D90,'PADI SAWAH'!H90,'PADI SAWAH'!L90,'PADI SAWAH'!P90)</f>
        <v>988</v>
      </c>
      <c r="E15" s="96">
        <f t="shared" si="6"/>
        <v>68.306821862348187</v>
      </c>
      <c r="F15" s="97">
        <f>SUM('PADI SAWAH'!F14,'PADI SAWAH'!J14,'PADI SAWAH'!N14,'PADI SAWAH'!R14,'PADI SAWAH'!F52,'PADI SAWAH'!J52,'PADI SAWAH'!N52,'PADI SAWAH'!R52,'PADI SAWAH'!F90,'PADI SAWAH'!J90,'PADI SAWAH'!N90,'PADI SAWAH'!R90)</f>
        <v>6748.7139999999999</v>
      </c>
      <c r="G15" s="94">
        <f>SUM('PADI GOGO'!C14,'PADI GOGO'!G14,'PADI GOGO'!K14,'PADI GOGO'!O14,'PADI GOGO'!C52,'PADI GOGO'!G52,'PADI GOGO'!K52,'PADI GOGO'!O52,'PADI GOGO'!C90,'PADI GOGO'!G90,'PADI GOGO'!K90,'PADI GOGO'!O90)</f>
        <v>0</v>
      </c>
      <c r="H15" s="95">
        <f>SUM('PADI GOGO'!D14,'PADI GOGO'!H14,'PADI GOGO'!L14,'PADI GOGO'!P14,'PADI GOGO'!D52,'PADI GOGO'!H52,'PADI GOGO'!L52,'PADI GOGO'!P52,'PADI GOGO'!D90,'PADI GOGO'!H90,'PADI GOGO'!L90,'PADI GOGO'!P90)</f>
        <v>0</v>
      </c>
      <c r="I15" s="96" t="e">
        <f t="shared" si="7"/>
        <v>#DIV/0!</v>
      </c>
      <c r="J15" s="97">
        <f>SUM('PADI GOGO'!F14,'PADI GOGO'!J14,'PADI GOGO'!N14,'PADI GOGO'!R14,'PADI GOGO'!F52,'PADI GOGO'!J52,'PADI GOGO'!N52,'PADI GOGO'!R52,'PADI GOGO'!F90,'PADI GOGO'!J90,'PADI GOGO'!N90,'PADI GOGO'!R90)</f>
        <v>0</v>
      </c>
      <c r="K15" s="98"/>
      <c r="L15" s="92">
        <v>6</v>
      </c>
      <c r="M15" s="93" t="s">
        <v>30</v>
      </c>
      <c r="N15" s="94">
        <f t="shared" si="8"/>
        <v>790</v>
      </c>
      <c r="O15" s="95">
        <f t="shared" si="1"/>
        <v>988</v>
      </c>
      <c r="P15" s="96">
        <f t="shared" si="2"/>
        <v>68.306821862348187</v>
      </c>
      <c r="Q15" s="97">
        <f t="shared" si="3"/>
        <v>6748.7139999999999</v>
      </c>
      <c r="R15" s="98"/>
      <c r="S15" s="158">
        <v>976</v>
      </c>
      <c r="T15" s="96">
        <f t="shared" si="4"/>
        <v>0.80942622950819676</v>
      </c>
      <c r="U15" s="172">
        <f t="shared" si="5"/>
        <v>1.0122950819672132</v>
      </c>
    </row>
    <row r="16" spans="1:21" ht="20.100000000000001" customHeight="1" x14ac:dyDescent="0.2">
      <c r="A16" s="92">
        <v>7</v>
      </c>
      <c r="B16" s="93" t="s">
        <v>11</v>
      </c>
      <c r="C16" s="94">
        <f>SUM('PADI SAWAH'!C15,'PADI SAWAH'!G15,'PADI SAWAH'!K15,'PADI SAWAH'!O15,'PADI SAWAH'!C53,'PADI SAWAH'!G53,'PADI SAWAH'!K53,'PADI SAWAH'!O53,'PADI SAWAH'!C91,'PADI SAWAH'!G91,'PADI SAWAH'!K91,'PADI SAWAH'!O91)</f>
        <v>695</v>
      </c>
      <c r="D16" s="95">
        <f>SUM('PADI SAWAH'!D15,'PADI SAWAH'!H15,'PADI SAWAH'!L15,'PADI SAWAH'!P15,'PADI SAWAH'!D53,'PADI SAWAH'!H53,'PADI SAWAH'!L53,'PADI SAWAH'!P53,'PADI SAWAH'!D91,'PADI SAWAH'!H91,'PADI SAWAH'!L91,'PADI SAWAH'!P91)</f>
        <v>1439</v>
      </c>
      <c r="E16" s="96">
        <f t="shared" si="6"/>
        <v>66.016997915218894</v>
      </c>
      <c r="F16" s="97">
        <f>SUM('PADI SAWAH'!F15,'PADI SAWAH'!J15,'PADI SAWAH'!N15,'PADI SAWAH'!R15,'PADI SAWAH'!F53,'PADI SAWAH'!J53,'PADI SAWAH'!N53,'PADI SAWAH'!R53,'PADI SAWAH'!F91,'PADI SAWAH'!J91,'PADI SAWAH'!N91,'PADI SAWAH'!R91)</f>
        <v>9499.8459999999995</v>
      </c>
      <c r="G16" s="94">
        <f>SUM('PADI GOGO'!C15,'PADI GOGO'!G15,'PADI GOGO'!K15,'PADI GOGO'!O15,'PADI GOGO'!C53,'PADI GOGO'!G53,'PADI GOGO'!K53,'PADI GOGO'!O53,'PADI GOGO'!C91,'PADI GOGO'!G91,'PADI GOGO'!K91,'PADI GOGO'!O91)</f>
        <v>0</v>
      </c>
      <c r="H16" s="95">
        <f>SUM('PADI GOGO'!D15,'PADI GOGO'!H15,'PADI GOGO'!L15,'PADI GOGO'!P15,'PADI GOGO'!D53,'PADI GOGO'!H53,'PADI GOGO'!L53,'PADI GOGO'!P53,'PADI GOGO'!D91,'PADI GOGO'!H91,'PADI GOGO'!L91,'PADI GOGO'!P91)</f>
        <v>34</v>
      </c>
      <c r="I16" s="96">
        <f t="shared" si="7"/>
        <v>30</v>
      </c>
      <c r="J16" s="97">
        <f>SUM('PADI GOGO'!F15,'PADI GOGO'!J15,'PADI GOGO'!N15,'PADI GOGO'!R15,'PADI GOGO'!F53,'PADI GOGO'!J53,'PADI GOGO'!N53,'PADI GOGO'!R53,'PADI GOGO'!F91,'PADI GOGO'!J91,'PADI GOGO'!N91,'PADI GOGO'!R91)</f>
        <v>102</v>
      </c>
      <c r="K16" s="98"/>
      <c r="L16" s="92">
        <v>7</v>
      </c>
      <c r="M16" s="93" t="s">
        <v>11</v>
      </c>
      <c r="N16" s="94">
        <f t="shared" si="8"/>
        <v>695</v>
      </c>
      <c r="O16" s="95">
        <f t="shared" si="1"/>
        <v>1473</v>
      </c>
      <c r="P16" s="96">
        <f t="shared" si="2"/>
        <v>65.185648336727766</v>
      </c>
      <c r="Q16" s="97">
        <f t="shared" si="3"/>
        <v>9601.8459999999995</v>
      </c>
      <c r="R16" s="98"/>
      <c r="S16" s="158">
        <v>1487.65</v>
      </c>
      <c r="T16" s="96">
        <f t="shared" si="4"/>
        <v>0.46717978019023287</v>
      </c>
      <c r="U16" s="172">
        <f t="shared" si="5"/>
        <v>0.96729741538668368</v>
      </c>
    </row>
    <row r="17" spans="1:21" ht="20.100000000000001" customHeight="1" x14ac:dyDescent="0.2">
      <c r="A17" s="92">
        <v>8</v>
      </c>
      <c r="B17" s="93" t="s">
        <v>12</v>
      </c>
      <c r="C17" s="94">
        <f>SUM('PADI SAWAH'!C16,'PADI SAWAH'!G16,'PADI SAWAH'!K16,'PADI SAWAH'!O16,'PADI SAWAH'!C54,'PADI SAWAH'!G54,'PADI SAWAH'!K54,'PADI SAWAH'!O54,'PADI SAWAH'!C92,'PADI SAWAH'!G92,'PADI SAWAH'!K92,'PADI SAWAH'!O92)</f>
        <v>841</v>
      </c>
      <c r="D17" s="95">
        <f>SUM('PADI SAWAH'!D16,'PADI SAWAH'!H16,'PADI SAWAH'!L16,'PADI SAWAH'!P16,'PADI SAWAH'!D54,'PADI SAWAH'!H54,'PADI SAWAH'!L54,'PADI SAWAH'!P54,'PADI SAWAH'!D92,'PADI SAWAH'!H92,'PADI SAWAH'!L92,'PADI SAWAH'!P92)</f>
        <v>1503</v>
      </c>
      <c r="E17" s="96">
        <f t="shared" si="6"/>
        <v>62.976833000665337</v>
      </c>
      <c r="F17" s="97">
        <f>SUM('PADI SAWAH'!F16,'PADI SAWAH'!J16,'PADI SAWAH'!N16,'PADI SAWAH'!R16,'PADI SAWAH'!F54,'PADI SAWAH'!J54,'PADI SAWAH'!N54,'PADI SAWAH'!R54,'PADI SAWAH'!F92,'PADI SAWAH'!J92,'PADI SAWAH'!N92,'PADI SAWAH'!R92)</f>
        <v>9465.4179999999997</v>
      </c>
      <c r="G17" s="94">
        <f>SUM('PADI GOGO'!C16,'PADI GOGO'!G16,'PADI GOGO'!K16,'PADI GOGO'!O16,'PADI GOGO'!C54,'PADI GOGO'!G54,'PADI GOGO'!K54,'PADI GOGO'!O54,'PADI GOGO'!C92,'PADI GOGO'!G92,'PADI GOGO'!K92,'PADI GOGO'!O92)</f>
        <v>0</v>
      </c>
      <c r="H17" s="95">
        <f>SUM('PADI GOGO'!D16,'PADI GOGO'!H16,'PADI GOGO'!L16,'PADI GOGO'!P16,'PADI GOGO'!D54,'PADI GOGO'!H54,'PADI GOGO'!L54,'PADI GOGO'!P54,'PADI GOGO'!D92,'PADI GOGO'!H92,'PADI GOGO'!L92,'PADI GOGO'!P92)</f>
        <v>28</v>
      </c>
      <c r="I17" s="96">
        <f t="shared" si="7"/>
        <v>39.285714285714285</v>
      </c>
      <c r="J17" s="97">
        <f>SUM('PADI GOGO'!F16,'PADI GOGO'!J16,'PADI GOGO'!N16,'PADI GOGO'!R16,'PADI GOGO'!F54,'PADI GOGO'!J54,'PADI GOGO'!N54,'PADI GOGO'!R54,'PADI GOGO'!F92,'PADI GOGO'!J92,'PADI GOGO'!N92,'PADI GOGO'!R92)</f>
        <v>110</v>
      </c>
      <c r="K17" s="98"/>
      <c r="L17" s="92">
        <v>8</v>
      </c>
      <c r="M17" s="93" t="s">
        <v>12</v>
      </c>
      <c r="N17" s="94">
        <f t="shared" si="8"/>
        <v>841</v>
      </c>
      <c r="O17" s="95">
        <f t="shared" si="1"/>
        <v>1531</v>
      </c>
      <c r="P17" s="96">
        <f t="shared" si="2"/>
        <v>62.54355323318093</v>
      </c>
      <c r="Q17" s="97">
        <f t="shared" si="3"/>
        <v>9575.4179999999997</v>
      </c>
      <c r="R17" s="98"/>
      <c r="S17" s="158">
        <v>1528</v>
      </c>
      <c r="T17" s="96">
        <f t="shared" si="4"/>
        <v>0.55039267015706805</v>
      </c>
      <c r="U17" s="172">
        <f t="shared" si="5"/>
        <v>0.9836387434554974</v>
      </c>
    </row>
    <row r="18" spans="1:21" ht="20.100000000000001" customHeight="1" x14ac:dyDescent="0.2">
      <c r="A18" s="92">
        <v>9</v>
      </c>
      <c r="B18" s="93" t="s">
        <v>13</v>
      </c>
      <c r="C18" s="94">
        <f>SUM('PADI SAWAH'!C17,'PADI SAWAH'!G17,'PADI SAWAH'!K17,'PADI SAWAH'!O17,'PADI SAWAH'!C55,'PADI SAWAH'!G55,'PADI SAWAH'!K55,'PADI SAWAH'!O55,'PADI SAWAH'!C93,'PADI SAWAH'!G93,'PADI SAWAH'!K93,'PADI SAWAH'!O93)</f>
        <v>1492</v>
      </c>
      <c r="D18" s="95">
        <f>SUM('PADI SAWAH'!D17,'PADI SAWAH'!H17,'PADI SAWAH'!L17,'PADI SAWAH'!P17,'PADI SAWAH'!D55,'PADI SAWAH'!H55,'PADI SAWAH'!L55,'PADI SAWAH'!P55,'PADI SAWAH'!D93,'PADI SAWAH'!H93,'PADI SAWAH'!L93,'PADI SAWAH'!P93)</f>
        <v>1838</v>
      </c>
      <c r="E18" s="96">
        <f t="shared" si="6"/>
        <v>68.258977149075079</v>
      </c>
      <c r="F18" s="97">
        <f>SUM('PADI SAWAH'!F17,'PADI SAWAH'!J17,'PADI SAWAH'!N17,'PADI SAWAH'!R17,'PADI SAWAH'!F55,'PADI SAWAH'!J55,'PADI SAWAH'!N55,'PADI SAWAH'!R55,'PADI SAWAH'!F93,'PADI SAWAH'!J93,'PADI SAWAH'!N93,'PADI SAWAH'!R93)</f>
        <v>12546</v>
      </c>
      <c r="G18" s="94">
        <f>SUM('PADI GOGO'!C17,'PADI GOGO'!G17,'PADI GOGO'!K17,'PADI GOGO'!O17,'PADI GOGO'!C55,'PADI GOGO'!G55,'PADI GOGO'!K55,'PADI GOGO'!O55,'PADI GOGO'!C93,'PADI GOGO'!G93,'PADI GOGO'!K93,'PADI GOGO'!O93)</f>
        <v>0</v>
      </c>
      <c r="H18" s="95">
        <f>SUM('PADI GOGO'!D17,'PADI GOGO'!H17,'PADI GOGO'!L17,'PADI GOGO'!P17,'PADI GOGO'!D55,'PADI GOGO'!H55,'PADI GOGO'!L55,'PADI GOGO'!P55,'PADI GOGO'!D93,'PADI GOGO'!H93,'PADI GOGO'!L93,'PADI GOGO'!P93)</f>
        <v>0</v>
      </c>
      <c r="I18" s="96" t="e">
        <f t="shared" si="7"/>
        <v>#DIV/0!</v>
      </c>
      <c r="J18" s="97">
        <f>SUM('PADI GOGO'!F17,'PADI GOGO'!J17,'PADI GOGO'!N17,'PADI GOGO'!R17,'PADI GOGO'!F55,'PADI GOGO'!J55,'PADI GOGO'!N55,'PADI GOGO'!R55,'PADI GOGO'!F93,'PADI GOGO'!J93,'PADI GOGO'!N93,'PADI GOGO'!R93)</f>
        <v>0</v>
      </c>
      <c r="K18" s="98"/>
      <c r="L18" s="92">
        <v>9</v>
      </c>
      <c r="M18" s="93" t="s">
        <v>13</v>
      </c>
      <c r="N18" s="94">
        <f t="shared" si="8"/>
        <v>1492</v>
      </c>
      <c r="O18" s="95">
        <f t="shared" si="1"/>
        <v>1838</v>
      </c>
      <c r="P18" s="96">
        <f t="shared" si="2"/>
        <v>68.258977149075079</v>
      </c>
      <c r="Q18" s="97">
        <f t="shared" si="3"/>
        <v>12546</v>
      </c>
      <c r="R18" s="98"/>
      <c r="S18" s="158">
        <v>1848.54</v>
      </c>
      <c r="T18" s="96">
        <f t="shared" si="4"/>
        <v>0.80712345959513998</v>
      </c>
      <c r="U18" s="172">
        <f t="shared" si="5"/>
        <v>0.99429820290607729</v>
      </c>
    </row>
    <row r="19" spans="1:21" ht="20.100000000000001" customHeight="1" x14ac:dyDescent="0.2">
      <c r="A19" s="92">
        <v>10</v>
      </c>
      <c r="B19" s="93" t="s">
        <v>14</v>
      </c>
      <c r="C19" s="94">
        <f>SUM('PADI SAWAH'!C18,'PADI SAWAH'!G18,'PADI SAWAH'!K18,'PADI SAWAH'!O18,'PADI SAWAH'!C56,'PADI SAWAH'!G56,'PADI SAWAH'!K56,'PADI SAWAH'!O56,'PADI SAWAH'!C94,'PADI SAWAH'!G94,'PADI SAWAH'!K94,'PADI SAWAH'!O94)</f>
        <v>1278</v>
      </c>
      <c r="D19" s="95">
        <f>SUM('PADI SAWAH'!D18,'PADI SAWAH'!H18,'PADI SAWAH'!L18,'PADI SAWAH'!P18,'PADI SAWAH'!D56,'PADI SAWAH'!H56,'PADI SAWAH'!L56,'PADI SAWAH'!P56,'PADI SAWAH'!D94,'PADI SAWAH'!H94,'PADI SAWAH'!L94,'PADI SAWAH'!P94)</f>
        <v>1255</v>
      </c>
      <c r="E19" s="96">
        <f t="shared" si="6"/>
        <v>64.134183266932268</v>
      </c>
      <c r="F19" s="97">
        <f>SUM('PADI SAWAH'!F18,'PADI SAWAH'!J18,'PADI SAWAH'!N18,'PADI SAWAH'!R18,'PADI SAWAH'!F56,'PADI SAWAH'!J56,'PADI SAWAH'!N56,'PADI SAWAH'!R56,'PADI SAWAH'!F94,'PADI SAWAH'!J94,'PADI SAWAH'!N94,'PADI SAWAH'!R94)</f>
        <v>8048.84</v>
      </c>
      <c r="G19" s="94">
        <f>SUM('PADI GOGO'!C18,'PADI GOGO'!G18,'PADI GOGO'!K18,'PADI GOGO'!O18,'PADI GOGO'!C56,'PADI GOGO'!G56,'PADI GOGO'!K56,'PADI GOGO'!O56,'PADI GOGO'!C94,'PADI GOGO'!G94,'PADI GOGO'!K94,'PADI GOGO'!O94)</f>
        <v>0</v>
      </c>
      <c r="H19" s="95">
        <f>SUM('PADI GOGO'!D18,'PADI GOGO'!H18,'PADI GOGO'!L18,'PADI GOGO'!P18,'PADI GOGO'!D56,'PADI GOGO'!H56,'PADI GOGO'!L56,'PADI GOGO'!P56,'PADI GOGO'!D94,'PADI GOGO'!H94,'PADI GOGO'!L94,'PADI GOGO'!P94)</f>
        <v>0</v>
      </c>
      <c r="I19" s="96" t="e">
        <f t="shared" si="7"/>
        <v>#DIV/0!</v>
      </c>
      <c r="J19" s="97">
        <f>SUM('PADI GOGO'!F18,'PADI GOGO'!J18,'PADI GOGO'!N18,'PADI GOGO'!R18,'PADI GOGO'!F56,'PADI GOGO'!J56,'PADI GOGO'!N56,'PADI GOGO'!R56,'PADI GOGO'!F94,'PADI GOGO'!J94,'PADI GOGO'!N94,'PADI GOGO'!R94)</f>
        <v>0</v>
      </c>
      <c r="K19" s="98"/>
      <c r="L19" s="92">
        <v>10</v>
      </c>
      <c r="M19" s="93" t="s">
        <v>14</v>
      </c>
      <c r="N19" s="94">
        <f t="shared" si="8"/>
        <v>1278</v>
      </c>
      <c r="O19" s="95">
        <f t="shared" si="1"/>
        <v>1255</v>
      </c>
      <c r="P19" s="96">
        <f t="shared" si="2"/>
        <v>64.134183266932268</v>
      </c>
      <c r="Q19" s="97">
        <f t="shared" si="3"/>
        <v>8048.84</v>
      </c>
      <c r="R19" s="98"/>
      <c r="S19" s="158">
        <v>1318</v>
      </c>
      <c r="T19" s="96">
        <f t="shared" si="4"/>
        <v>0.96965098634294389</v>
      </c>
      <c r="U19" s="172">
        <f t="shared" si="5"/>
        <v>0.95220030349013662</v>
      </c>
    </row>
    <row r="20" spans="1:21" ht="20.100000000000001" customHeight="1" x14ac:dyDescent="0.2">
      <c r="A20" s="92">
        <v>11</v>
      </c>
      <c r="B20" s="93" t="s">
        <v>15</v>
      </c>
      <c r="C20" s="94">
        <f>SUM('PADI SAWAH'!C19,'PADI SAWAH'!G19,'PADI SAWAH'!K19,'PADI SAWAH'!O19,'PADI SAWAH'!C57,'PADI SAWAH'!G57,'PADI SAWAH'!K57,'PADI SAWAH'!O57,'PADI SAWAH'!C95,'PADI SAWAH'!G95,'PADI SAWAH'!K95,'PADI SAWAH'!O95)</f>
        <v>412</v>
      </c>
      <c r="D20" s="95">
        <f>SUM('PADI SAWAH'!D19,'PADI SAWAH'!H19,'PADI SAWAH'!L19,'PADI SAWAH'!P19,'PADI SAWAH'!D57,'PADI SAWAH'!H57,'PADI SAWAH'!L57,'PADI SAWAH'!P57,'PADI SAWAH'!D95,'PADI SAWAH'!H95,'PADI SAWAH'!L95,'PADI SAWAH'!P95)</f>
        <v>757</v>
      </c>
      <c r="E20" s="96">
        <f t="shared" si="6"/>
        <v>60.563936591809771</v>
      </c>
      <c r="F20" s="97">
        <f>SUM('PADI SAWAH'!F19,'PADI SAWAH'!J19,'PADI SAWAH'!N19,'PADI SAWAH'!R19,'PADI SAWAH'!F57,'PADI SAWAH'!J57,'PADI SAWAH'!N57,'PADI SAWAH'!R57,'PADI SAWAH'!F95,'PADI SAWAH'!J95,'PADI SAWAH'!N95,'PADI SAWAH'!R95)</f>
        <v>4584.6899999999996</v>
      </c>
      <c r="G20" s="94">
        <f>SUM('PADI GOGO'!C19,'PADI GOGO'!G19,'PADI GOGO'!K19,'PADI GOGO'!O19,'PADI GOGO'!C57,'PADI GOGO'!G57,'PADI GOGO'!K57,'PADI GOGO'!O57,'PADI GOGO'!C95,'PADI GOGO'!G95,'PADI GOGO'!K95,'PADI GOGO'!O95)</f>
        <v>0</v>
      </c>
      <c r="H20" s="95">
        <f>SUM('PADI GOGO'!D19,'PADI GOGO'!H19,'PADI GOGO'!L19,'PADI GOGO'!P19,'PADI GOGO'!D57,'PADI GOGO'!H57,'PADI GOGO'!L57,'PADI GOGO'!P57,'PADI GOGO'!D95,'PADI GOGO'!H95,'PADI GOGO'!L95,'PADI GOGO'!P95)</f>
        <v>21</v>
      </c>
      <c r="I20" s="96">
        <f t="shared" si="7"/>
        <v>40</v>
      </c>
      <c r="J20" s="97">
        <f>SUM('PADI GOGO'!F19,'PADI GOGO'!J19,'PADI GOGO'!N19,'PADI GOGO'!R19,'PADI GOGO'!F57,'PADI GOGO'!J57,'PADI GOGO'!N57,'PADI GOGO'!R57,'PADI GOGO'!F95,'PADI GOGO'!J95,'PADI GOGO'!N95,'PADI GOGO'!R95)</f>
        <v>84</v>
      </c>
      <c r="K20" s="98"/>
      <c r="L20" s="92">
        <v>11</v>
      </c>
      <c r="M20" s="93" t="s">
        <v>15</v>
      </c>
      <c r="N20" s="94">
        <f t="shared" si="8"/>
        <v>412</v>
      </c>
      <c r="O20" s="95">
        <f t="shared" si="1"/>
        <v>778</v>
      </c>
      <c r="P20" s="96">
        <f t="shared" si="2"/>
        <v>60.008868894601541</v>
      </c>
      <c r="Q20" s="97">
        <f t="shared" si="3"/>
        <v>4668.6899999999996</v>
      </c>
      <c r="R20" s="98"/>
      <c r="S20" s="158">
        <v>841</v>
      </c>
      <c r="T20" s="96">
        <f t="shared" si="4"/>
        <v>0.48989298454221164</v>
      </c>
      <c r="U20" s="172">
        <f t="shared" si="5"/>
        <v>0.9001189060642093</v>
      </c>
    </row>
    <row r="21" spans="1:21" ht="20.100000000000001" customHeight="1" x14ac:dyDescent="0.2">
      <c r="A21" s="92">
        <v>12</v>
      </c>
      <c r="B21" s="93" t="s">
        <v>16</v>
      </c>
      <c r="C21" s="94">
        <f>SUM('PADI SAWAH'!C20,'PADI SAWAH'!G20,'PADI SAWAH'!K20,'PADI SAWAH'!O20,'PADI SAWAH'!C58,'PADI SAWAH'!G58,'PADI SAWAH'!K58,'PADI SAWAH'!O58,'PADI SAWAH'!C96,'PADI SAWAH'!G96,'PADI SAWAH'!K96,'PADI SAWAH'!O96)</f>
        <v>736</v>
      </c>
      <c r="D21" s="95">
        <f>SUM('PADI SAWAH'!D20,'PADI SAWAH'!H20,'PADI SAWAH'!L20,'PADI SAWAH'!P20,'PADI SAWAH'!D58,'PADI SAWAH'!H58,'PADI SAWAH'!L58,'PADI SAWAH'!P58,'PADI SAWAH'!D96,'PADI SAWAH'!H96,'PADI SAWAH'!L96,'PADI SAWAH'!P96)</f>
        <v>815</v>
      </c>
      <c r="E21" s="96">
        <f t="shared" si="6"/>
        <v>66.342944785276075</v>
      </c>
      <c r="F21" s="97">
        <f>SUM('PADI SAWAH'!F20,'PADI SAWAH'!J20,'PADI SAWAH'!N20,'PADI SAWAH'!R20,'PADI SAWAH'!F58,'PADI SAWAH'!J58,'PADI SAWAH'!N58,'PADI SAWAH'!R58,'PADI SAWAH'!F96,'PADI SAWAH'!J96,'PADI SAWAH'!N96,'PADI SAWAH'!R96)</f>
        <v>5406.95</v>
      </c>
      <c r="G21" s="94">
        <f>SUM('PADI GOGO'!C20,'PADI GOGO'!G20,'PADI GOGO'!K20,'PADI GOGO'!O20,'PADI GOGO'!C58,'PADI GOGO'!G58,'PADI GOGO'!K58,'PADI GOGO'!O58,'PADI GOGO'!C96,'PADI GOGO'!G96,'PADI GOGO'!K96,'PADI GOGO'!O96)</f>
        <v>0</v>
      </c>
      <c r="H21" s="95">
        <f>SUM('PADI GOGO'!D20,'PADI GOGO'!H20,'PADI GOGO'!L20,'PADI GOGO'!P20,'PADI GOGO'!D58,'PADI GOGO'!H58,'PADI GOGO'!L58,'PADI GOGO'!P58,'PADI GOGO'!D96,'PADI GOGO'!H96,'PADI GOGO'!L96,'PADI GOGO'!P96)</f>
        <v>0</v>
      </c>
      <c r="I21" s="96" t="e">
        <f t="shared" si="7"/>
        <v>#DIV/0!</v>
      </c>
      <c r="J21" s="97">
        <f>SUM('PADI GOGO'!F20,'PADI GOGO'!J20,'PADI GOGO'!N20,'PADI GOGO'!R20,'PADI GOGO'!F58,'PADI GOGO'!J58,'PADI GOGO'!N58,'PADI GOGO'!R58,'PADI GOGO'!F96,'PADI GOGO'!J96,'PADI GOGO'!N96,'PADI GOGO'!R96)</f>
        <v>0</v>
      </c>
      <c r="K21" s="98"/>
      <c r="L21" s="92">
        <v>12</v>
      </c>
      <c r="M21" s="93" t="s">
        <v>16</v>
      </c>
      <c r="N21" s="94">
        <f t="shared" si="8"/>
        <v>736</v>
      </c>
      <c r="O21" s="95">
        <f t="shared" si="1"/>
        <v>815</v>
      </c>
      <c r="P21" s="96">
        <f t="shared" si="2"/>
        <v>66.342944785276075</v>
      </c>
      <c r="Q21" s="97">
        <f t="shared" si="3"/>
        <v>5406.95</v>
      </c>
      <c r="R21" s="98"/>
      <c r="S21" s="158">
        <v>825.37</v>
      </c>
      <c r="T21" s="96">
        <f t="shared" si="4"/>
        <v>0.89172128863418831</v>
      </c>
      <c r="U21" s="172">
        <f t="shared" si="5"/>
        <v>0.98743593782182537</v>
      </c>
    </row>
    <row r="22" spans="1:21" ht="20.100000000000001" customHeight="1" x14ac:dyDescent="0.2">
      <c r="A22" s="92">
        <v>13</v>
      </c>
      <c r="B22" s="93" t="s">
        <v>17</v>
      </c>
      <c r="C22" s="94">
        <f>SUM('PADI SAWAH'!C21,'PADI SAWAH'!G21,'PADI SAWAH'!K21,'PADI SAWAH'!O21,'PADI SAWAH'!C59,'PADI SAWAH'!G59,'PADI SAWAH'!K59,'PADI SAWAH'!O59,'PADI SAWAH'!C97,'PADI SAWAH'!G97,'PADI SAWAH'!K97,'PADI SAWAH'!O97)</f>
        <v>747</v>
      </c>
      <c r="D22" s="95">
        <f>SUM('PADI SAWAH'!D21,'PADI SAWAH'!H21,'PADI SAWAH'!L21,'PADI SAWAH'!P21,'PADI SAWAH'!D59,'PADI SAWAH'!H59,'PADI SAWAH'!L59,'PADI SAWAH'!P59,'PADI SAWAH'!D97,'PADI SAWAH'!H97,'PADI SAWAH'!L97,'PADI SAWAH'!P97)</f>
        <v>774</v>
      </c>
      <c r="E22" s="96">
        <f t="shared" si="6"/>
        <v>63.174418604651159</v>
      </c>
      <c r="F22" s="97">
        <f>SUM('PADI SAWAH'!F21,'PADI SAWAH'!J21,'PADI SAWAH'!N21,'PADI SAWAH'!R21,'PADI SAWAH'!F59,'PADI SAWAH'!J59,'PADI SAWAH'!N59,'PADI SAWAH'!R59,'PADI SAWAH'!F97,'PADI SAWAH'!J97,'PADI SAWAH'!N97,'PADI SAWAH'!R97)</f>
        <v>4889.7</v>
      </c>
      <c r="G22" s="94">
        <f>SUM('PADI GOGO'!C21,'PADI GOGO'!G21,'PADI GOGO'!K21,'PADI GOGO'!O21,'PADI GOGO'!C59,'PADI GOGO'!G59,'PADI GOGO'!K59,'PADI GOGO'!O59,'PADI GOGO'!C97,'PADI GOGO'!G97,'PADI GOGO'!K97,'PADI GOGO'!O97)</f>
        <v>0</v>
      </c>
      <c r="H22" s="95">
        <f>SUM('PADI GOGO'!D21,'PADI GOGO'!H21,'PADI GOGO'!L21,'PADI GOGO'!P21,'PADI GOGO'!D59,'PADI GOGO'!H59,'PADI GOGO'!L59,'PADI GOGO'!P59,'PADI GOGO'!D97,'PADI GOGO'!H97,'PADI GOGO'!L97,'PADI GOGO'!P97)</f>
        <v>0</v>
      </c>
      <c r="I22" s="96" t="e">
        <f t="shared" si="7"/>
        <v>#DIV/0!</v>
      </c>
      <c r="J22" s="97">
        <f>SUM('PADI GOGO'!F21,'PADI GOGO'!J21,'PADI GOGO'!N21,'PADI GOGO'!R21,'PADI GOGO'!F59,'PADI GOGO'!J59,'PADI GOGO'!N59,'PADI GOGO'!R59,'PADI GOGO'!F97,'PADI GOGO'!J97,'PADI GOGO'!N97,'PADI GOGO'!R97)</f>
        <v>0</v>
      </c>
      <c r="K22" s="98"/>
      <c r="L22" s="92">
        <v>13</v>
      </c>
      <c r="M22" s="93" t="s">
        <v>17</v>
      </c>
      <c r="N22" s="94">
        <f t="shared" si="8"/>
        <v>747</v>
      </c>
      <c r="O22" s="95">
        <f t="shared" si="1"/>
        <v>774</v>
      </c>
      <c r="P22" s="96">
        <f t="shared" si="2"/>
        <v>63.174418604651159</v>
      </c>
      <c r="Q22" s="97">
        <f t="shared" si="3"/>
        <v>4889.7</v>
      </c>
      <c r="R22" s="98"/>
      <c r="S22" s="158">
        <v>774.41</v>
      </c>
      <c r="T22" s="96">
        <f t="shared" si="4"/>
        <v>0.96460531243139946</v>
      </c>
      <c r="U22" s="172">
        <f t="shared" si="5"/>
        <v>0.99947056468795603</v>
      </c>
    </row>
    <row r="23" spans="1:21" ht="20.100000000000001" customHeight="1" x14ac:dyDescent="0.2">
      <c r="A23" s="92">
        <v>14</v>
      </c>
      <c r="B23" s="93" t="s">
        <v>18</v>
      </c>
      <c r="C23" s="94">
        <f>SUM('PADI SAWAH'!C22,'PADI SAWAH'!G22,'PADI SAWAH'!K22,'PADI SAWAH'!O22,'PADI SAWAH'!C60,'PADI SAWAH'!G60,'PADI SAWAH'!K60,'PADI SAWAH'!O60,'PADI SAWAH'!C98,'PADI SAWAH'!G98,'PADI SAWAH'!K98,'PADI SAWAH'!O98)</f>
        <v>882</v>
      </c>
      <c r="D23" s="95">
        <f>SUM('PADI SAWAH'!D22,'PADI SAWAH'!H22,'PADI SAWAH'!L22,'PADI SAWAH'!P22,'PADI SAWAH'!D60,'PADI SAWAH'!H60,'PADI SAWAH'!L60,'PADI SAWAH'!P60,'PADI SAWAH'!D98,'PADI SAWAH'!H98,'PADI SAWAH'!L98,'PADI SAWAH'!P98)</f>
        <v>1096</v>
      </c>
      <c r="E23" s="96">
        <f t="shared" si="6"/>
        <v>62.757755474452559</v>
      </c>
      <c r="F23" s="97">
        <f>SUM('PADI SAWAH'!F22,'PADI SAWAH'!J22,'PADI SAWAH'!N22,'PADI SAWAH'!R22,'PADI SAWAH'!F60,'PADI SAWAH'!J60,'PADI SAWAH'!N60,'PADI SAWAH'!R60,'PADI SAWAH'!F98,'PADI SAWAH'!J98,'PADI SAWAH'!N98,'PADI SAWAH'!R98)</f>
        <v>6878.25</v>
      </c>
      <c r="G23" s="94">
        <f>SUM('PADI GOGO'!C22,'PADI GOGO'!G22,'PADI GOGO'!K22,'PADI GOGO'!O22,'PADI GOGO'!C60,'PADI GOGO'!G60,'PADI GOGO'!K60,'PADI GOGO'!O60,'PADI GOGO'!C98,'PADI GOGO'!G98,'PADI GOGO'!K98,'PADI GOGO'!O98)</f>
        <v>0</v>
      </c>
      <c r="H23" s="95">
        <f>SUM('PADI GOGO'!D22,'PADI GOGO'!H22,'PADI GOGO'!L22,'PADI GOGO'!P22,'PADI GOGO'!D60,'PADI GOGO'!H60,'PADI GOGO'!L60,'PADI GOGO'!P60,'PADI GOGO'!D98,'PADI GOGO'!H98,'PADI GOGO'!L98,'PADI GOGO'!P98)</f>
        <v>7</v>
      </c>
      <c r="I23" s="96">
        <f t="shared" si="7"/>
        <v>45.714285714285708</v>
      </c>
      <c r="J23" s="97">
        <f>SUM('PADI GOGO'!F22,'PADI GOGO'!J22,'PADI GOGO'!N22,'PADI GOGO'!R22,'PADI GOGO'!F60,'PADI GOGO'!J60,'PADI GOGO'!N60,'PADI GOGO'!R60,'PADI GOGO'!F98,'PADI GOGO'!J98,'PADI GOGO'!N98,'PADI GOGO'!R98)</f>
        <v>32</v>
      </c>
      <c r="K23" s="98"/>
      <c r="L23" s="92">
        <v>14</v>
      </c>
      <c r="M23" s="93" t="s">
        <v>18</v>
      </c>
      <c r="N23" s="94">
        <f t="shared" si="8"/>
        <v>882</v>
      </c>
      <c r="O23" s="95">
        <f t="shared" si="1"/>
        <v>1103</v>
      </c>
      <c r="P23" s="96">
        <f t="shared" si="2"/>
        <v>62.649592021758842</v>
      </c>
      <c r="Q23" s="97">
        <f t="shared" si="3"/>
        <v>6910.25</v>
      </c>
      <c r="R23" s="98"/>
      <c r="S23" s="158">
        <v>1286</v>
      </c>
      <c r="T23" s="96">
        <f t="shared" si="4"/>
        <v>0.68584758942457236</v>
      </c>
      <c r="U23" s="172">
        <f t="shared" si="5"/>
        <v>0.85225505443234839</v>
      </c>
    </row>
    <row r="24" spans="1:21" ht="20.100000000000001" customHeight="1" x14ac:dyDescent="0.2">
      <c r="A24" s="92">
        <v>15</v>
      </c>
      <c r="B24" s="93" t="s">
        <v>28</v>
      </c>
      <c r="C24" s="94">
        <f>SUM('PADI SAWAH'!C23,'PADI SAWAH'!G23,'PADI SAWAH'!K23,'PADI SAWAH'!O23,'PADI SAWAH'!C61,'PADI SAWAH'!G61,'PADI SAWAH'!K61,'PADI SAWAH'!O61,'PADI SAWAH'!C99,'PADI SAWAH'!G99,'PADI SAWAH'!K99,'PADI SAWAH'!O99)</f>
        <v>626</v>
      </c>
      <c r="D24" s="95">
        <f>SUM('PADI SAWAH'!D23,'PADI SAWAH'!H23,'PADI SAWAH'!L23,'PADI SAWAH'!P23,'PADI SAWAH'!D61,'PADI SAWAH'!H61,'PADI SAWAH'!L61,'PADI SAWAH'!P61,'PADI SAWAH'!D99,'PADI SAWAH'!H99,'PADI SAWAH'!L99,'PADI SAWAH'!P99)</f>
        <v>708</v>
      </c>
      <c r="E24" s="96">
        <f t="shared" si="6"/>
        <v>87.701581920903934</v>
      </c>
      <c r="F24" s="97">
        <f>SUM('PADI SAWAH'!F23,'PADI SAWAH'!J23,'PADI SAWAH'!N23,'PADI SAWAH'!R23,'PADI SAWAH'!F61,'PADI SAWAH'!J61,'PADI SAWAH'!N61,'PADI SAWAH'!R61,'PADI SAWAH'!F99,'PADI SAWAH'!J99,'PADI SAWAH'!N99,'PADI SAWAH'!R99)</f>
        <v>6209.271999999999</v>
      </c>
      <c r="G24" s="94">
        <f>SUM('PADI GOGO'!C23,'PADI GOGO'!G23,'PADI GOGO'!K23,'PADI GOGO'!O23,'PADI GOGO'!C61,'PADI GOGO'!G61,'PADI GOGO'!K61,'PADI GOGO'!O61,'PADI GOGO'!C99,'PADI GOGO'!G99,'PADI GOGO'!K99,'PADI GOGO'!O99)</f>
        <v>0</v>
      </c>
      <c r="H24" s="95">
        <f>SUM('PADI GOGO'!D23,'PADI GOGO'!H23,'PADI GOGO'!L23,'PADI GOGO'!P23,'PADI GOGO'!D61,'PADI GOGO'!H61,'PADI GOGO'!L61,'PADI GOGO'!P61,'PADI GOGO'!D99,'PADI GOGO'!H99,'PADI GOGO'!L99,'PADI GOGO'!P99)</f>
        <v>0</v>
      </c>
      <c r="I24" s="96" t="e">
        <f t="shared" si="7"/>
        <v>#DIV/0!</v>
      </c>
      <c r="J24" s="97">
        <f>SUM('PADI GOGO'!F23,'PADI GOGO'!J23,'PADI GOGO'!N23,'PADI GOGO'!R23,'PADI GOGO'!F61,'PADI GOGO'!J61,'PADI GOGO'!N61,'PADI GOGO'!R61,'PADI GOGO'!F99,'PADI GOGO'!J99,'PADI GOGO'!N99,'PADI GOGO'!R99)</f>
        <v>0</v>
      </c>
      <c r="K24" s="98"/>
      <c r="L24" s="92">
        <v>15</v>
      </c>
      <c r="M24" s="93" t="s">
        <v>28</v>
      </c>
      <c r="N24" s="94">
        <f t="shared" si="8"/>
        <v>626</v>
      </c>
      <c r="O24" s="95">
        <f t="shared" si="1"/>
        <v>708</v>
      </c>
      <c r="P24" s="96">
        <f t="shared" si="2"/>
        <v>87.701581920903934</v>
      </c>
      <c r="Q24" s="97">
        <f t="shared" si="3"/>
        <v>6209.271999999999</v>
      </c>
      <c r="R24" s="98"/>
      <c r="S24" s="158">
        <v>710</v>
      </c>
      <c r="T24" s="96">
        <f t="shared" si="4"/>
        <v>0.88169014084507047</v>
      </c>
      <c r="U24" s="172">
        <f t="shared" si="5"/>
        <v>0.9971830985915493</v>
      </c>
    </row>
    <row r="25" spans="1:21" ht="20.100000000000001" customHeight="1" x14ac:dyDescent="0.2">
      <c r="A25" s="92">
        <v>16</v>
      </c>
      <c r="B25" s="93" t="s">
        <v>19</v>
      </c>
      <c r="C25" s="94">
        <f>SUM('PADI SAWAH'!C24,'PADI SAWAH'!G24,'PADI SAWAH'!K24,'PADI SAWAH'!O24,'PADI SAWAH'!C62,'PADI SAWAH'!G62,'PADI SAWAH'!K62,'PADI SAWAH'!O62,'PADI SAWAH'!C100,'PADI SAWAH'!G100,'PADI SAWAH'!K100,'PADI SAWAH'!O100)</f>
        <v>1050</v>
      </c>
      <c r="D25" s="95">
        <f>SUM('PADI SAWAH'!D24,'PADI SAWAH'!H24,'PADI SAWAH'!L24,'PADI SAWAH'!P24,'PADI SAWAH'!D62,'PADI SAWAH'!H62,'PADI SAWAH'!L62,'PADI SAWAH'!P62,'PADI SAWAH'!D100,'PADI SAWAH'!H100,'PADI SAWAH'!L100,'PADI SAWAH'!P100)</f>
        <v>1232</v>
      </c>
      <c r="E25" s="96">
        <f t="shared" si="6"/>
        <v>65.130081168831168</v>
      </c>
      <c r="F25" s="97">
        <f>SUM('PADI SAWAH'!F24,'PADI SAWAH'!J24,'PADI SAWAH'!N24,'PADI SAWAH'!R24,'PADI SAWAH'!F62,'PADI SAWAH'!J62,'PADI SAWAH'!N62,'PADI SAWAH'!R62,'PADI SAWAH'!F100,'PADI SAWAH'!J100,'PADI SAWAH'!N100,'PADI SAWAH'!R100)</f>
        <v>8024.0260000000007</v>
      </c>
      <c r="G25" s="94">
        <f>SUM('PADI GOGO'!C24,'PADI GOGO'!G24,'PADI GOGO'!K24,'PADI GOGO'!O24,'PADI GOGO'!C62,'PADI GOGO'!G62,'PADI GOGO'!K62,'PADI GOGO'!O62,'PADI GOGO'!C100,'PADI GOGO'!G100,'PADI GOGO'!K100,'PADI GOGO'!O100)</f>
        <v>0</v>
      </c>
      <c r="H25" s="95">
        <f>SUM('PADI GOGO'!D24,'PADI GOGO'!H24,'PADI GOGO'!L24,'PADI GOGO'!P24,'PADI GOGO'!D62,'PADI GOGO'!H62,'PADI GOGO'!L62,'PADI GOGO'!P62,'PADI GOGO'!D100,'PADI GOGO'!H100,'PADI GOGO'!L100,'PADI GOGO'!P100)</f>
        <v>0</v>
      </c>
      <c r="I25" s="96" t="e">
        <f t="shared" si="7"/>
        <v>#DIV/0!</v>
      </c>
      <c r="J25" s="97">
        <f>SUM('PADI GOGO'!F24,'PADI GOGO'!J24,'PADI GOGO'!N24,'PADI GOGO'!R24,'PADI GOGO'!F62,'PADI GOGO'!J62,'PADI GOGO'!N62,'PADI GOGO'!R62,'PADI GOGO'!F100,'PADI GOGO'!J100,'PADI GOGO'!N100,'PADI GOGO'!R100)</f>
        <v>0</v>
      </c>
      <c r="K25" s="98"/>
      <c r="L25" s="92">
        <v>16</v>
      </c>
      <c r="M25" s="93" t="s">
        <v>19</v>
      </c>
      <c r="N25" s="94">
        <f t="shared" si="8"/>
        <v>1050</v>
      </c>
      <c r="O25" s="95">
        <f t="shared" si="1"/>
        <v>1232</v>
      </c>
      <c r="P25" s="96">
        <f t="shared" si="2"/>
        <v>65.130081168831168</v>
      </c>
      <c r="Q25" s="97">
        <f t="shared" si="3"/>
        <v>8024.0260000000007</v>
      </c>
      <c r="R25" s="98"/>
      <c r="S25" s="158">
        <v>1231.8</v>
      </c>
      <c r="T25" s="96">
        <f t="shared" si="4"/>
        <v>0.85241110569897716</v>
      </c>
      <c r="U25" s="172">
        <f t="shared" si="5"/>
        <v>1.0001623640201331</v>
      </c>
    </row>
    <row r="26" spans="1:21" ht="20.100000000000001" customHeight="1" x14ac:dyDescent="0.2">
      <c r="A26" s="92">
        <v>17</v>
      </c>
      <c r="B26" s="93" t="s">
        <v>20</v>
      </c>
      <c r="C26" s="94">
        <f>SUM('PADI SAWAH'!C25,'PADI SAWAH'!G25,'PADI SAWAH'!K25,'PADI SAWAH'!O25,'PADI SAWAH'!C63,'PADI SAWAH'!G63,'PADI SAWAH'!K63,'PADI SAWAH'!O63,'PADI SAWAH'!C101,'PADI SAWAH'!G101,'PADI SAWAH'!K101,'PADI SAWAH'!O101)</f>
        <v>478</v>
      </c>
      <c r="D26" s="95">
        <f>SUM('PADI SAWAH'!D25,'PADI SAWAH'!H25,'PADI SAWAH'!L25,'PADI SAWAH'!P25,'PADI SAWAH'!D63,'PADI SAWAH'!H63,'PADI SAWAH'!L63,'PADI SAWAH'!P63,'PADI SAWAH'!D101,'PADI SAWAH'!H101,'PADI SAWAH'!L101,'PADI SAWAH'!P101)</f>
        <v>468</v>
      </c>
      <c r="E26" s="96">
        <f t="shared" si="6"/>
        <v>63.524230769230776</v>
      </c>
      <c r="F26" s="97">
        <f>SUM('PADI SAWAH'!F25,'PADI SAWAH'!J25,'PADI SAWAH'!N25,'PADI SAWAH'!R25,'PADI SAWAH'!F63,'PADI SAWAH'!J63,'PADI SAWAH'!N63,'PADI SAWAH'!R63,'PADI SAWAH'!F101,'PADI SAWAH'!J101,'PADI SAWAH'!N101,'PADI SAWAH'!R101)</f>
        <v>2972.9340000000002</v>
      </c>
      <c r="G26" s="94">
        <f>SUM('PADI GOGO'!C25,'PADI GOGO'!G25,'PADI GOGO'!K25,'PADI GOGO'!O25,'PADI GOGO'!C63,'PADI GOGO'!G63,'PADI GOGO'!K63,'PADI GOGO'!O63,'PADI GOGO'!C101,'PADI GOGO'!G101,'PADI GOGO'!K101,'PADI GOGO'!O101)</f>
        <v>0</v>
      </c>
      <c r="H26" s="95">
        <f>SUM('PADI GOGO'!D25,'PADI GOGO'!H25,'PADI GOGO'!L25,'PADI GOGO'!P25,'PADI GOGO'!D63,'PADI GOGO'!H63,'PADI GOGO'!L63,'PADI GOGO'!P63,'PADI GOGO'!D101,'PADI GOGO'!H101,'PADI GOGO'!L101,'PADI GOGO'!P101)</f>
        <v>0</v>
      </c>
      <c r="I26" s="96" t="e">
        <f t="shared" si="7"/>
        <v>#DIV/0!</v>
      </c>
      <c r="J26" s="97">
        <f>SUM('PADI GOGO'!F25,'PADI GOGO'!J25,'PADI GOGO'!N25,'PADI GOGO'!R25,'PADI GOGO'!F63,'PADI GOGO'!J63,'PADI GOGO'!N63,'PADI GOGO'!R63,'PADI GOGO'!F101,'PADI GOGO'!J101,'PADI GOGO'!N101,'PADI GOGO'!R101)</f>
        <v>0</v>
      </c>
      <c r="K26" s="98"/>
      <c r="L26" s="92">
        <v>17</v>
      </c>
      <c r="M26" s="93" t="s">
        <v>20</v>
      </c>
      <c r="N26" s="94">
        <f t="shared" si="8"/>
        <v>478</v>
      </c>
      <c r="O26" s="95">
        <f t="shared" si="1"/>
        <v>468</v>
      </c>
      <c r="P26" s="96">
        <f t="shared" si="2"/>
        <v>63.524230769230776</v>
      </c>
      <c r="Q26" s="97">
        <f t="shared" si="3"/>
        <v>2972.9340000000002</v>
      </c>
      <c r="R26" s="98"/>
      <c r="S26" s="158">
        <v>478</v>
      </c>
      <c r="T26" s="96">
        <f t="shared" si="4"/>
        <v>1</v>
      </c>
      <c r="U26" s="172">
        <f t="shared" si="5"/>
        <v>0.97907949790794979</v>
      </c>
    </row>
    <row r="27" spans="1:21" ht="20.100000000000001" customHeight="1" x14ac:dyDescent="0.2">
      <c r="A27" s="92">
        <v>18</v>
      </c>
      <c r="B27" s="93" t="s">
        <v>21</v>
      </c>
      <c r="C27" s="94">
        <f>SUM('PADI SAWAH'!C26,'PADI SAWAH'!G26,'PADI SAWAH'!K26,'PADI SAWAH'!O26,'PADI SAWAH'!C64,'PADI SAWAH'!G64,'PADI SAWAH'!K64,'PADI SAWAH'!O64,'PADI SAWAH'!C102,'PADI SAWAH'!G102,'PADI SAWAH'!K102,'PADI SAWAH'!O102)</f>
        <v>1893</v>
      </c>
      <c r="D27" s="95">
        <f>SUM('PADI SAWAH'!D26,'PADI SAWAH'!H26,'PADI SAWAH'!L26,'PADI SAWAH'!P26,'PADI SAWAH'!D64,'PADI SAWAH'!H64,'PADI SAWAH'!L64,'PADI SAWAH'!P64,'PADI SAWAH'!D102,'PADI SAWAH'!H102,'PADI SAWAH'!L102,'PADI SAWAH'!P102)</f>
        <v>2134</v>
      </c>
      <c r="E27" s="96">
        <f t="shared" si="6"/>
        <v>67.307872539831294</v>
      </c>
      <c r="F27" s="97">
        <f>SUM('PADI SAWAH'!F26,'PADI SAWAH'!J26,'PADI SAWAH'!N26,'PADI SAWAH'!R26,'PADI SAWAH'!F64,'PADI SAWAH'!J64,'PADI SAWAH'!N64,'PADI SAWAH'!R64,'PADI SAWAH'!F102,'PADI SAWAH'!J102,'PADI SAWAH'!N102,'PADI SAWAH'!R102)</f>
        <v>14363.5</v>
      </c>
      <c r="G27" s="94">
        <f>SUM('PADI GOGO'!C26,'PADI GOGO'!G26,'PADI GOGO'!K26,'PADI GOGO'!O26,'PADI GOGO'!C64,'PADI GOGO'!G64,'PADI GOGO'!K64,'PADI GOGO'!O64,'PADI GOGO'!C102,'PADI GOGO'!G102,'PADI GOGO'!K102,'PADI GOGO'!O102)</f>
        <v>0</v>
      </c>
      <c r="H27" s="95">
        <f>SUM('PADI GOGO'!D26,'PADI GOGO'!H26,'PADI GOGO'!L26,'PADI GOGO'!P26,'PADI GOGO'!D64,'PADI GOGO'!H64,'PADI GOGO'!L64,'PADI GOGO'!P64,'PADI GOGO'!D102,'PADI GOGO'!H102,'PADI GOGO'!L102,'PADI GOGO'!P102)</f>
        <v>0</v>
      </c>
      <c r="I27" s="96" t="e">
        <f t="shared" si="7"/>
        <v>#DIV/0!</v>
      </c>
      <c r="J27" s="97">
        <f>SUM('PADI GOGO'!F26,'PADI GOGO'!J26,'PADI GOGO'!N26,'PADI GOGO'!R26,'PADI GOGO'!F64,'PADI GOGO'!J64,'PADI GOGO'!N64,'PADI GOGO'!R64,'PADI GOGO'!F102,'PADI GOGO'!J102,'PADI GOGO'!N102,'PADI GOGO'!R102)</f>
        <v>0</v>
      </c>
      <c r="K27" s="98"/>
      <c r="L27" s="92">
        <v>18</v>
      </c>
      <c r="M27" s="93" t="s">
        <v>21</v>
      </c>
      <c r="N27" s="94">
        <f t="shared" si="8"/>
        <v>1893</v>
      </c>
      <c r="O27" s="95">
        <f t="shared" si="1"/>
        <v>2134</v>
      </c>
      <c r="P27" s="96">
        <f t="shared" si="2"/>
        <v>67.307872539831294</v>
      </c>
      <c r="Q27" s="97">
        <f t="shared" si="3"/>
        <v>14363.5</v>
      </c>
      <c r="R27" s="98"/>
      <c r="S27" s="158">
        <v>2262</v>
      </c>
      <c r="T27" s="96">
        <f t="shared" si="4"/>
        <v>0.83687002652519893</v>
      </c>
      <c r="U27" s="172">
        <f t="shared" si="5"/>
        <v>0.94341290893015028</v>
      </c>
    </row>
    <row r="28" spans="1:21" ht="20.100000000000001" customHeight="1" x14ac:dyDescent="0.2">
      <c r="A28" s="92">
        <v>19</v>
      </c>
      <c r="B28" s="93" t="s">
        <v>45</v>
      </c>
      <c r="C28" s="94">
        <f>SUM('PADI SAWAH'!C27,'PADI SAWAH'!G27,'PADI SAWAH'!K27,'PADI SAWAH'!O27,'PADI SAWAH'!C65,'PADI SAWAH'!G65,'PADI SAWAH'!K65,'PADI SAWAH'!O65,'PADI SAWAH'!C103,'PADI SAWAH'!G103,'PADI SAWAH'!K103,'PADI SAWAH'!O103)</f>
        <v>593</v>
      </c>
      <c r="D28" s="95">
        <f>SUM('PADI SAWAH'!D27,'PADI SAWAH'!H27,'PADI SAWAH'!L27,'PADI SAWAH'!P27,'PADI SAWAH'!D65,'PADI SAWAH'!H65,'PADI SAWAH'!L65,'PADI SAWAH'!P65,'PADI SAWAH'!D103,'PADI SAWAH'!H103,'PADI SAWAH'!L103,'PADI SAWAH'!P103)</f>
        <v>812</v>
      </c>
      <c r="E28" s="96">
        <f t="shared" si="6"/>
        <v>62.431034482758612</v>
      </c>
      <c r="F28" s="97">
        <f>SUM('PADI SAWAH'!F27,'PADI SAWAH'!J27,'PADI SAWAH'!N27,'PADI SAWAH'!R27,'PADI SAWAH'!F65,'PADI SAWAH'!J65,'PADI SAWAH'!N65,'PADI SAWAH'!R65,'PADI SAWAH'!F103,'PADI SAWAH'!J103,'PADI SAWAH'!N103,'PADI SAWAH'!R103)</f>
        <v>5069.3999999999996</v>
      </c>
      <c r="G28" s="94">
        <f>SUM('PADI GOGO'!C27,'PADI GOGO'!G27,'PADI GOGO'!K27,'PADI GOGO'!O27,'PADI GOGO'!C65,'PADI GOGO'!G65,'PADI GOGO'!K65,'PADI GOGO'!O65,'PADI GOGO'!C103,'PADI GOGO'!G103,'PADI GOGO'!K103,'PADI GOGO'!O103)</f>
        <v>0</v>
      </c>
      <c r="H28" s="95">
        <f>SUM('PADI GOGO'!D27,'PADI GOGO'!H27,'PADI GOGO'!L27,'PADI GOGO'!P27,'PADI GOGO'!D65,'PADI GOGO'!H65,'PADI GOGO'!L65,'PADI GOGO'!P65,'PADI GOGO'!D103,'PADI GOGO'!H103,'PADI GOGO'!L103,'PADI GOGO'!P103)</f>
        <v>0</v>
      </c>
      <c r="I28" s="96" t="e">
        <f t="shared" si="7"/>
        <v>#DIV/0!</v>
      </c>
      <c r="J28" s="97">
        <f>SUM('PADI GOGO'!F27,'PADI GOGO'!J27,'PADI GOGO'!N27,'PADI GOGO'!R27,'PADI GOGO'!F65,'PADI GOGO'!J65,'PADI GOGO'!N65,'PADI GOGO'!R65,'PADI GOGO'!F103,'PADI GOGO'!J103,'PADI GOGO'!N103,'PADI GOGO'!R103)</f>
        <v>0</v>
      </c>
      <c r="K28" s="98"/>
      <c r="L28" s="92">
        <v>19</v>
      </c>
      <c r="M28" s="93" t="s">
        <v>45</v>
      </c>
      <c r="N28" s="94">
        <f t="shared" si="8"/>
        <v>593</v>
      </c>
      <c r="O28" s="95">
        <f t="shared" si="1"/>
        <v>812</v>
      </c>
      <c r="P28" s="96">
        <f t="shared" si="2"/>
        <v>62.431034482758612</v>
      </c>
      <c r="Q28" s="97">
        <f t="shared" si="3"/>
        <v>5069.3999999999996</v>
      </c>
      <c r="R28" s="98"/>
      <c r="S28" s="158">
        <v>868.68</v>
      </c>
      <c r="T28" s="96">
        <f t="shared" si="4"/>
        <v>0.68264493254132708</v>
      </c>
      <c r="U28" s="172">
        <f t="shared" si="5"/>
        <v>0.93475157710549339</v>
      </c>
    </row>
    <row r="29" spans="1:21" ht="20.100000000000001" customHeight="1" x14ac:dyDescent="0.2">
      <c r="A29" s="92">
        <v>20</v>
      </c>
      <c r="B29" s="93" t="s">
        <v>22</v>
      </c>
      <c r="C29" s="94">
        <f>SUM('PADI SAWAH'!C28,'PADI SAWAH'!G28,'PADI SAWAH'!K28,'PADI SAWAH'!O28,'PADI SAWAH'!C66,'PADI SAWAH'!G66,'PADI SAWAH'!K66,'PADI SAWAH'!O66,'PADI SAWAH'!C104,'PADI SAWAH'!G104,'PADI SAWAH'!K104,'PADI SAWAH'!O104)</f>
        <v>922</v>
      </c>
      <c r="D29" s="95">
        <f>SUM('PADI SAWAH'!D28,'PADI SAWAH'!H28,'PADI SAWAH'!L28,'PADI SAWAH'!P28,'PADI SAWAH'!D66,'PADI SAWAH'!H66,'PADI SAWAH'!L66,'PADI SAWAH'!P66,'PADI SAWAH'!D104,'PADI SAWAH'!H104,'PADI SAWAH'!L104,'PADI SAWAH'!P104)</f>
        <v>1270</v>
      </c>
      <c r="E29" s="96">
        <f t="shared" si="6"/>
        <v>61.197480314960629</v>
      </c>
      <c r="F29" s="97">
        <f>SUM('PADI SAWAH'!F28,'PADI SAWAH'!J28,'PADI SAWAH'!N28,'PADI SAWAH'!R28,'PADI SAWAH'!F66,'PADI SAWAH'!J66,'PADI SAWAH'!N66,'PADI SAWAH'!R66,'PADI SAWAH'!F104,'PADI SAWAH'!J104,'PADI SAWAH'!N104,'PADI SAWAH'!R104)</f>
        <v>7772.08</v>
      </c>
      <c r="G29" s="94">
        <f>SUM('PADI GOGO'!C28,'PADI GOGO'!G28,'PADI GOGO'!K28,'PADI GOGO'!O28,'PADI GOGO'!C66,'PADI GOGO'!G66,'PADI GOGO'!K66,'PADI GOGO'!O66,'PADI GOGO'!C104,'PADI GOGO'!G104,'PADI GOGO'!K104,'PADI GOGO'!O104)</f>
        <v>0</v>
      </c>
      <c r="H29" s="95">
        <f>SUM('PADI GOGO'!D28,'PADI GOGO'!H28,'PADI GOGO'!L28,'PADI GOGO'!P28,'PADI GOGO'!D66,'PADI GOGO'!H66,'PADI GOGO'!L66,'PADI GOGO'!P66,'PADI GOGO'!D104,'PADI GOGO'!H104,'PADI GOGO'!L104,'PADI GOGO'!P104)</f>
        <v>0</v>
      </c>
      <c r="I29" s="96" t="e">
        <f t="shared" si="7"/>
        <v>#DIV/0!</v>
      </c>
      <c r="J29" s="97">
        <f>SUM('PADI GOGO'!F28,'PADI GOGO'!J28,'PADI GOGO'!N28,'PADI GOGO'!R28,'PADI GOGO'!F66,'PADI GOGO'!J66,'PADI GOGO'!N66,'PADI GOGO'!R66,'PADI GOGO'!F104,'PADI GOGO'!J104,'PADI GOGO'!N104,'PADI GOGO'!R104)</f>
        <v>0</v>
      </c>
      <c r="K29" s="98"/>
      <c r="L29" s="92">
        <v>20</v>
      </c>
      <c r="M29" s="93" t="s">
        <v>22</v>
      </c>
      <c r="N29" s="94">
        <f t="shared" si="8"/>
        <v>922</v>
      </c>
      <c r="O29" s="95">
        <f t="shared" si="1"/>
        <v>1270</v>
      </c>
      <c r="P29" s="96">
        <f t="shared" si="2"/>
        <v>61.197480314960629</v>
      </c>
      <c r="Q29" s="97">
        <f t="shared" si="3"/>
        <v>7772.08</v>
      </c>
      <c r="R29" s="98"/>
      <c r="S29" s="158">
        <v>1270</v>
      </c>
      <c r="T29" s="96">
        <f t="shared" si="4"/>
        <v>0.72598425196850391</v>
      </c>
      <c r="U29" s="172">
        <f t="shared" si="5"/>
        <v>1</v>
      </c>
    </row>
    <row r="30" spans="1:21" ht="20.100000000000001" customHeight="1" x14ac:dyDescent="0.2">
      <c r="A30" s="92">
        <v>21</v>
      </c>
      <c r="B30" s="93" t="s">
        <v>23</v>
      </c>
      <c r="C30" s="94">
        <f>SUM('PADI SAWAH'!C29,'PADI SAWAH'!G29,'PADI SAWAH'!K29,'PADI SAWAH'!O29,'PADI SAWAH'!C67,'PADI SAWAH'!G67,'PADI SAWAH'!K67,'PADI SAWAH'!O67,'PADI SAWAH'!C105,'PADI SAWAH'!G105,'PADI SAWAH'!K105,'PADI SAWAH'!O105)</f>
        <v>1024</v>
      </c>
      <c r="D30" s="95">
        <f>SUM('PADI SAWAH'!D29,'PADI SAWAH'!H29,'PADI SAWAH'!L29,'PADI SAWAH'!P29,'PADI SAWAH'!D67,'PADI SAWAH'!H67,'PADI SAWAH'!L67,'PADI SAWAH'!P67,'PADI SAWAH'!D105,'PADI SAWAH'!H105,'PADI SAWAH'!L105,'PADI SAWAH'!P105)</f>
        <v>1182</v>
      </c>
      <c r="E30" s="96">
        <f t="shared" si="6"/>
        <v>70.149475465313017</v>
      </c>
      <c r="F30" s="97">
        <f>SUM('PADI SAWAH'!F29,'PADI SAWAH'!J29,'PADI SAWAH'!N29,'PADI SAWAH'!R29,'PADI SAWAH'!F67,'PADI SAWAH'!J67,'PADI SAWAH'!N67,'PADI SAWAH'!R67,'PADI SAWAH'!F105,'PADI SAWAH'!J105,'PADI SAWAH'!N105,'PADI SAWAH'!R105)</f>
        <v>8291.6679999999997</v>
      </c>
      <c r="G30" s="94">
        <f>SUM('PADI GOGO'!C29,'PADI GOGO'!G29,'PADI GOGO'!K29,'PADI GOGO'!O29,'PADI GOGO'!C67,'PADI GOGO'!G67,'PADI GOGO'!K67,'PADI GOGO'!O67,'PADI GOGO'!C105,'PADI GOGO'!G105,'PADI GOGO'!K105,'PADI GOGO'!O105)</f>
        <v>0</v>
      </c>
      <c r="H30" s="95">
        <f>SUM('PADI GOGO'!D29,'PADI GOGO'!H29,'PADI GOGO'!L29,'PADI GOGO'!P29,'PADI GOGO'!D67,'PADI GOGO'!H67,'PADI GOGO'!L67,'PADI GOGO'!P67,'PADI GOGO'!D105,'PADI GOGO'!H105,'PADI GOGO'!L105,'PADI GOGO'!P105)</f>
        <v>0</v>
      </c>
      <c r="I30" s="96" t="e">
        <f t="shared" si="7"/>
        <v>#DIV/0!</v>
      </c>
      <c r="J30" s="97">
        <f>SUM('PADI GOGO'!F29,'PADI GOGO'!J29,'PADI GOGO'!N29,'PADI GOGO'!R29,'PADI GOGO'!F67,'PADI GOGO'!J67,'PADI GOGO'!N67,'PADI GOGO'!R67,'PADI GOGO'!F105,'PADI GOGO'!J105,'PADI GOGO'!N105,'PADI GOGO'!R105)</f>
        <v>0</v>
      </c>
      <c r="K30" s="98"/>
      <c r="L30" s="92">
        <v>21</v>
      </c>
      <c r="M30" s="93" t="s">
        <v>23</v>
      </c>
      <c r="N30" s="94">
        <f t="shared" si="8"/>
        <v>1024</v>
      </c>
      <c r="O30" s="95">
        <f t="shared" si="1"/>
        <v>1182</v>
      </c>
      <c r="P30" s="96">
        <f t="shared" si="2"/>
        <v>70.149475465313017</v>
      </c>
      <c r="Q30" s="97">
        <f t="shared" si="3"/>
        <v>8291.6679999999997</v>
      </c>
      <c r="R30" s="98"/>
      <c r="S30" s="158">
        <v>1186</v>
      </c>
      <c r="T30" s="96">
        <f t="shared" si="4"/>
        <v>0.86340640809443503</v>
      </c>
      <c r="U30" s="172">
        <f t="shared" si="5"/>
        <v>0.99662731871838106</v>
      </c>
    </row>
    <row r="31" spans="1:21" ht="20.100000000000001" customHeight="1" x14ac:dyDescent="0.2">
      <c r="A31" s="92">
        <v>22</v>
      </c>
      <c r="B31" s="104" t="s">
        <v>32</v>
      </c>
      <c r="C31" s="94">
        <f>SUM('PADI SAWAH'!C30,'PADI SAWAH'!G30,'PADI SAWAH'!K30,'PADI SAWAH'!O30,'PADI SAWAH'!C68,'PADI SAWAH'!G68,'PADI SAWAH'!K68,'PADI SAWAH'!O68,'PADI SAWAH'!C106,'PADI SAWAH'!G106,'PADI SAWAH'!K106,'PADI SAWAH'!O106)</f>
        <v>617</v>
      </c>
      <c r="D31" s="95">
        <f>SUM('PADI SAWAH'!D30,'PADI SAWAH'!H30,'PADI SAWAH'!L30,'PADI SAWAH'!P30,'PADI SAWAH'!D68,'PADI SAWAH'!H68,'PADI SAWAH'!L68,'PADI SAWAH'!P68,'PADI SAWAH'!D106,'PADI SAWAH'!H106,'PADI SAWAH'!L106,'PADI SAWAH'!P106)</f>
        <v>802</v>
      </c>
      <c r="E31" s="96">
        <f t="shared" si="6"/>
        <v>64.688279301745638</v>
      </c>
      <c r="F31" s="97">
        <f>SUM('PADI SAWAH'!F30,'PADI SAWAH'!J30,'PADI SAWAH'!N30,'PADI SAWAH'!R30,'PADI SAWAH'!F68,'PADI SAWAH'!J68,'PADI SAWAH'!N68,'PADI SAWAH'!R68,'PADI SAWAH'!F106,'PADI SAWAH'!J106,'PADI SAWAH'!N106,'PADI SAWAH'!R106)</f>
        <v>5188</v>
      </c>
      <c r="G31" s="94">
        <f>SUM('PADI GOGO'!C30,'PADI GOGO'!G30,'PADI GOGO'!K30,'PADI GOGO'!O30,'PADI GOGO'!C68,'PADI GOGO'!G68,'PADI GOGO'!K68,'PADI GOGO'!O68,'PADI GOGO'!C106,'PADI GOGO'!G106,'PADI GOGO'!K106,'PADI GOGO'!O106)</f>
        <v>0</v>
      </c>
      <c r="H31" s="95">
        <f>SUM('PADI GOGO'!D30,'PADI GOGO'!H30,'PADI GOGO'!L30,'PADI GOGO'!P30,'PADI GOGO'!D68,'PADI GOGO'!H68,'PADI GOGO'!L68,'PADI GOGO'!P68,'PADI GOGO'!D106,'PADI GOGO'!H106,'PADI GOGO'!L106,'PADI GOGO'!P106)</f>
        <v>0</v>
      </c>
      <c r="I31" s="96" t="e">
        <f t="shared" si="7"/>
        <v>#DIV/0!</v>
      </c>
      <c r="J31" s="97">
        <f>SUM('PADI GOGO'!F30,'PADI GOGO'!J30,'PADI GOGO'!N30,'PADI GOGO'!R30,'PADI GOGO'!F68,'PADI GOGO'!J68,'PADI GOGO'!N68,'PADI GOGO'!R68,'PADI GOGO'!F106,'PADI GOGO'!J106,'PADI GOGO'!N106,'PADI GOGO'!R106)</f>
        <v>0</v>
      </c>
      <c r="K31" s="98"/>
      <c r="L31" s="92">
        <v>22</v>
      </c>
      <c r="M31" s="93" t="s">
        <v>32</v>
      </c>
      <c r="N31" s="94">
        <f t="shared" si="8"/>
        <v>617</v>
      </c>
      <c r="O31" s="95">
        <f t="shared" si="1"/>
        <v>802</v>
      </c>
      <c r="P31" s="96">
        <f t="shared" si="2"/>
        <v>64.688279301745638</v>
      </c>
      <c r="Q31" s="97">
        <f t="shared" si="3"/>
        <v>5188</v>
      </c>
      <c r="R31" s="98"/>
      <c r="S31" s="158">
        <v>807</v>
      </c>
      <c r="T31" s="96">
        <f t="shared" si="4"/>
        <v>0.76456009913258982</v>
      </c>
      <c r="U31" s="172">
        <f t="shared" si="5"/>
        <v>0.99380421313506817</v>
      </c>
    </row>
    <row r="32" spans="1:21" ht="20.100000000000001" customHeight="1" x14ac:dyDescent="0.2">
      <c r="A32" s="92">
        <v>23</v>
      </c>
      <c r="B32" s="104" t="s">
        <v>24</v>
      </c>
      <c r="C32" s="94">
        <f>SUM('PADI SAWAH'!C31,'PADI SAWAH'!G31,'PADI SAWAH'!K31,'PADI SAWAH'!O31,'PADI SAWAH'!C69,'PADI SAWAH'!G69,'PADI SAWAH'!K69,'PADI SAWAH'!O69,'PADI SAWAH'!C107,'PADI SAWAH'!G107,'PADI SAWAH'!K107,'PADI SAWAH'!O107)</f>
        <v>649</v>
      </c>
      <c r="D32" s="95">
        <f>SUM('PADI SAWAH'!D31,'PADI SAWAH'!H31,'PADI SAWAH'!L31,'PADI SAWAH'!P31,'PADI SAWAH'!D69,'PADI SAWAH'!H69,'PADI SAWAH'!L69,'PADI SAWAH'!P69,'PADI SAWAH'!D107,'PADI SAWAH'!H107,'PADI SAWAH'!L107,'PADI SAWAH'!P107)</f>
        <v>650</v>
      </c>
      <c r="E32" s="96">
        <f t="shared" si="6"/>
        <v>60</v>
      </c>
      <c r="F32" s="97">
        <f>SUM('PADI SAWAH'!F31,'PADI SAWAH'!J31,'PADI SAWAH'!N31,'PADI SAWAH'!R31,'PADI SAWAH'!F69,'PADI SAWAH'!J69,'PADI SAWAH'!N69,'PADI SAWAH'!R69,'PADI SAWAH'!F107,'PADI SAWAH'!J107,'PADI SAWAH'!N107,'PADI SAWAH'!R107)</f>
        <v>3900</v>
      </c>
      <c r="G32" s="94">
        <f>SUM('PADI GOGO'!C31,'PADI GOGO'!G31,'PADI GOGO'!K31,'PADI GOGO'!O31,'PADI GOGO'!C69,'PADI GOGO'!G69,'PADI GOGO'!K69,'PADI GOGO'!O69,'PADI GOGO'!C107,'PADI GOGO'!G107,'PADI GOGO'!K107,'PADI GOGO'!O107)</f>
        <v>0</v>
      </c>
      <c r="H32" s="95">
        <f>SUM('PADI GOGO'!D31,'PADI GOGO'!H31,'PADI GOGO'!L31,'PADI GOGO'!P31,'PADI GOGO'!D69,'PADI GOGO'!H69,'PADI GOGO'!L69,'PADI GOGO'!P69,'PADI GOGO'!D107,'PADI GOGO'!H107,'PADI GOGO'!L107,'PADI GOGO'!P107)</f>
        <v>0</v>
      </c>
      <c r="I32" s="96" t="e">
        <f t="shared" si="7"/>
        <v>#DIV/0!</v>
      </c>
      <c r="J32" s="97">
        <f>SUM('PADI GOGO'!F31,'PADI GOGO'!J31,'PADI GOGO'!N31,'PADI GOGO'!R31,'PADI GOGO'!F69,'PADI GOGO'!J69,'PADI GOGO'!N69,'PADI GOGO'!R69,'PADI GOGO'!F107,'PADI GOGO'!J107,'PADI GOGO'!N107,'PADI GOGO'!R107)</f>
        <v>0</v>
      </c>
      <c r="K32" s="98"/>
      <c r="L32" s="92">
        <v>23</v>
      </c>
      <c r="M32" s="93" t="s">
        <v>24</v>
      </c>
      <c r="N32" s="94">
        <f t="shared" si="8"/>
        <v>649</v>
      </c>
      <c r="O32" s="95">
        <f t="shared" si="1"/>
        <v>650</v>
      </c>
      <c r="P32" s="96">
        <f t="shared" si="2"/>
        <v>60</v>
      </c>
      <c r="Q32" s="97">
        <f t="shared" si="3"/>
        <v>3900</v>
      </c>
      <c r="R32" s="98"/>
      <c r="S32" s="158">
        <v>650</v>
      </c>
      <c r="T32" s="96">
        <f t="shared" si="4"/>
        <v>0.99846153846153851</v>
      </c>
      <c r="U32" s="172">
        <f t="shared" si="5"/>
        <v>1</v>
      </c>
    </row>
    <row r="33" spans="1:21" ht="20.100000000000001" customHeight="1" x14ac:dyDescent="0.2">
      <c r="A33" s="92">
        <v>24</v>
      </c>
      <c r="B33" s="104" t="s">
        <v>25</v>
      </c>
      <c r="C33" s="94">
        <f>SUM('PADI SAWAH'!C32,'PADI SAWAH'!G32,'PADI SAWAH'!K32,'PADI SAWAH'!O32,'PADI SAWAH'!C70,'PADI SAWAH'!G70,'PADI SAWAH'!K70,'PADI SAWAH'!O70,'PADI SAWAH'!C108,'PADI SAWAH'!G108,'PADI SAWAH'!K108,'PADI SAWAH'!O108)</f>
        <v>763</v>
      </c>
      <c r="D33" s="95">
        <f>SUM('PADI SAWAH'!D32,'PADI SAWAH'!H32,'PADI SAWAH'!L32,'PADI SAWAH'!P32,'PADI SAWAH'!D70,'PADI SAWAH'!H70,'PADI SAWAH'!L70,'PADI SAWAH'!P70,'PADI SAWAH'!D108,'PADI SAWAH'!H108,'PADI SAWAH'!L108,'PADI SAWAH'!P108)</f>
        <v>628</v>
      </c>
      <c r="E33" s="96">
        <f t="shared" si="6"/>
        <v>65.377292993630576</v>
      </c>
      <c r="F33" s="97">
        <f>SUM('PADI SAWAH'!F32,'PADI SAWAH'!J32,'PADI SAWAH'!N32,'PADI SAWAH'!R32,'PADI SAWAH'!F70,'PADI SAWAH'!J70,'PADI SAWAH'!N70,'PADI SAWAH'!R70,'PADI SAWAH'!F108,'PADI SAWAH'!J108,'PADI SAWAH'!N108,'PADI SAWAH'!R108)</f>
        <v>4105.6940000000004</v>
      </c>
      <c r="G33" s="94">
        <f>SUM('PADI GOGO'!C32,'PADI GOGO'!G32,'PADI GOGO'!K32,'PADI GOGO'!O32,'PADI GOGO'!C70,'PADI GOGO'!G70,'PADI GOGO'!K70,'PADI GOGO'!O70,'PADI GOGO'!C108,'PADI GOGO'!G108,'PADI GOGO'!K108,'PADI GOGO'!O108)</f>
        <v>0</v>
      </c>
      <c r="H33" s="95">
        <f>SUM('PADI GOGO'!D32,'PADI GOGO'!H32,'PADI GOGO'!L32,'PADI GOGO'!P32,'PADI GOGO'!D70,'PADI GOGO'!H70,'PADI GOGO'!L70,'PADI GOGO'!P70,'PADI GOGO'!D108,'PADI GOGO'!H108,'PADI GOGO'!L108,'PADI GOGO'!P108)</f>
        <v>0</v>
      </c>
      <c r="I33" s="96" t="e">
        <f t="shared" si="7"/>
        <v>#DIV/0!</v>
      </c>
      <c r="J33" s="97">
        <f>SUM('PADI GOGO'!F32,'PADI GOGO'!J32,'PADI GOGO'!N32,'PADI GOGO'!R32,'PADI GOGO'!F70,'PADI GOGO'!J70,'PADI GOGO'!N70,'PADI GOGO'!R70,'PADI GOGO'!F108,'PADI GOGO'!J108,'PADI GOGO'!N108,'PADI GOGO'!R108)</f>
        <v>0</v>
      </c>
      <c r="K33" s="98"/>
      <c r="L33" s="92">
        <v>24</v>
      </c>
      <c r="M33" s="93" t="s">
        <v>25</v>
      </c>
      <c r="N33" s="94">
        <f t="shared" si="8"/>
        <v>763</v>
      </c>
      <c r="O33" s="95">
        <f t="shared" si="1"/>
        <v>628</v>
      </c>
      <c r="P33" s="96">
        <f t="shared" si="2"/>
        <v>65.377292993630576</v>
      </c>
      <c r="Q33" s="97">
        <f t="shared" si="3"/>
        <v>4105.6940000000004</v>
      </c>
      <c r="R33" s="98"/>
      <c r="S33" s="158">
        <v>919</v>
      </c>
      <c r="T33" s="96">
        <f t="shared" si="4"/>
        <v>0.83025027203482049</v>
      </c>
      <c r="U33" s="172">
        <f t="shared" si="5"/>
        <v>0.68335146898803045</v>
      </c>
    </row>
    <row r="34" spans="1:21" ht="20.100000000000001" customHeight="1" x14ac:dyDescent="0.2">
      <c r="A34" s="92">
        <v>25</v>
      </c>
      <c r="B34" s="104" t="s">
        <v>26</v>
      </c>
      <c r="C34" s="94">
        <f>SUM('PADI SAWAH'!C33,'PADI SAWAH'!G33,'PADI SAWAH'!K33,'PADI SAWAH'!O33,'PADI SAWAH'!C71,'PADI SAWAH'!G71,'PADI SAWAH'!K71,'PADI SAWAH'!O71,'PADI SAWAH'!C109,'PADI SAWAH'!G109,'PADI SAWAH'!K109,'PADI SAWAH'!O109)</f>
        <v>660</v>
      </c>
      <c r="D34" s="95">
        <f>SUM('PADI SAWAH'!D33,'PADI SAWAH'!H33,'PADI SAWAH'!L33,'PADI SAWAH'!P33,'PADI SAWAH'!D71,'PADI SAWAH'!H71,'PADI SAWAH'!L71,'PADI SAWAH'!P71,'PADI SAWAH'!D109,'PADI SAWAH'!H109,'PADI SAWAH'!L109,'PADI SAWAH'!P109)</f>
        <v>2021</v>
      </c>
      <c r="E34" s="96">
        <f t="shared" si="6"/>
        <v>66.264225630875814</v>
      </c>
      <c r="F34" s="97">
        <f>SUM('PADI SAWAH'!F33,'PADI SAWAH'!J33,'PADI SAWAH'!N33,'PADI SAWAH'!R33,'PADI SAWAH'!F71,'PADI SAWAH'!J71,'PADI SAWAH'!N71,'PADI SAWAH'!R71,'PADI SAWAH'!F109,'PADI SAWAH'!J109,'PADI SAWAH'!N109,'PADI SAWAH'!R109)</f>
        <v>13392</v>
      </c>
      <c r="G34" s="94">
        <f>SUM('PADI GOGO'!C33,'PADI GOGO'!G33,'PADI GOGO'!K33,'PADI GOGO'!O33,'PADI GOGO'!C71,'PADI GOGO'!G71,'PADI GOGO'!K71,'PADI GOGO'!O71,'PADI GOGO'!C109,'PADI GOGO'!G109,'PADI GOGO'!K109,'PADI GOGO'!O109)</f>
        <v>0</v>
      </c>
      <c r="H34" s="95">
        <f>SUM('PADI GOGO'!D33,'PADI GOGO'!H33,'PADI GOGO'!L33,'PADI GOGO'!P33,'PADI GOGO'!D71,'PADI GOGO'!H71,'PADI GOGO'!L71,'PADI GOGO'!P71,'PADI GOGO'!D109,'PADI GOGO'!H109,'PADI GOGO'!L109,'PADI GOGO'!P109)</f>
        <v>0</v>
      </c>
      <c r="I34" s="96" t="e">
        <f t="shared" si="7"/>
        <v>#DIV/0!</v>
      </c>
      <c r="J34" s="97">
        <f>SUM('PADI GOGO'!F33,'PADI GOGO'!J33,'PADI GOGO'!N33,'PADI GOGO'!R33,'PADI GOGO'!F71,'PADI GOGO'!J71,'PADI GOGO'!N71,'PADI GOGO'!R71,'PADI GOGO'!F109,'PADI GOGO'!J109,'PADI GOGO'!N109,'PADI GOGO'!R109)</f>
        <v>0</v>
      </c>
      <c r="K34" s="98"/>
      <c r="L34" s="92">
        <v>25</v>
      </c>
      <c r="M34" s="93" t="s">
        <v>26</v>
      </c>
      <c r="N34" s="94">
        <f t="shared" si="8"/>
        <v>660</v>
      </c>
      <c r="O34" s="95">
        <f t="shared" si="1"/>
        <v>2021</v>
      </c>
      <c r="P34" s="96">
        <f t="shared" si="2"/>
        <v>66.264225630875814</v>
      </c>
      <c r="Q34" s="97">
        <f t="shared" si="3"/>
        <v>13392</v>
      </c>
      <c r="R34" s="98"/>
      <c r="S34" s="158">
        <v>2522</v>
      </c>
      <c r="T34" s="96">
        <f t="shared" si="4"/>
        <v>0.26169706582077717</v>
      </c>
      <c r="U34" s="172">
        <f t="shared" si="5"/>
        <v>0.80134813639968283</v>
      </c>
    </row>
    <row r="35" spans="1:21" ht="20.100000000000001" customHeight="1" x14ac:dyDescent="0.2">
      <c r="A35" s="92">
        <v>26</v>
      </c>
      <c r="B35" s="104" t="s">
        <v>27</v>
      </c>
      <c r="C35" s="94">
        <f>SUM('PADI SAWAH'!C34,'PADI SAWAH'!G34,'PADI SAWAH'!K34,'PADI SAWAH'!O34,'PADI SAWAH'!C72,'PADI SAWAH'!G72,'PADI SAWAH'!K72,'PADI SAWAH'!O72,'PADI SAWAH'!C110,'PADI SAWAH'!G110,'PADI SAWAH'!K110,'PADI SAWAH'!O110)</f>
        <v>81</v>
      </c>
      <c r="D35" s="95">
        <f>SUM('PADI SAWAH'!D34,'PADI SAWAH'!H34,'PADI SAWAH'!L34,'PADI SAWAH'!P34,'PADI SAWAH'!D72,'PADI SAWAH'!H72,'PADI SAWAH'!L72,'PADI SAWAH'!P72,'PADI SAWAH'!D110,'PADI SAWAH'!H110,'PADI SAWAH'!L110,'PADI SAWAH'!P110)</f>
        <v>338</v>
      </c>
      <c r="E35" s="96">
        <f t="shared" si="6"/>
        <v>61.046745562130184</v>
      </c>
      <c r="F35" s="97">
        <f>SUM('PADI SAWAH'!F34,'PADI SAWAH'!J34,'PADI SAWAH'!N34,'PADI SAWAH'!R34,'PADI SAWAH'!F72,'PADI SAWAH'!J72,'PADI SAWAH'!N72,'PADI SAWAH'!R72,'PADI SAWAH'!F110,'PADI SAWAH'!J110,'PADI SAWAH'!N110,'PADI SAWAH'!R110)</f>
        <v>2063.38</v>
      </c>
      <c r="G35" s="94">
        <f>SUM('PADI GOGO'!C34,'PADI GOGO'!G34,'PADI GOGO'!K34,'PADI GOGO'!O34,'PADI GOGO'!C72,'PADI GOGO'!G72,'PADI GOGO'!K72,'PADI GOGO'!O72,'PADI GOGO'!C110,'PADI GOGO'!G110,'PADI GOGO'!K110,'PADI GOGO'!O110)</f>
        <v>0</v>
      </c>
      <c r="H35" s="95">
        <f>SUM('PADI GOGO'!D34,'PADI GOGO'!H34,'PADI GOGO'!L34,'PADI GOGO'!P34,'PADI GOGO'!D72,'PADI GOGO'!H72,'PADI GOGO'!L72,'PADI GOGO'!P72,'PADI GOGO'!D110,'PADI GOGO'!H110,'PADI GOGO'!L110,'PADI GOGO'!P110)</f>
        <v>0</v>
      </c>
      <c r="I35" s="96" t="e">
        <f t="shared" si="7"/>
        <v>#DIV/0!</v>
      </c>
      <c r="J35" s="97">
        <f>SUM('PADI GOGO'!F34,'PADI GOGO'!J34,'PADI GOGO'!N34,'PADI GOGO'!R34,'PADI GOGO'!F72,'PADI GOGO'!J72,'PADI GOGO'!N72,'PADI GOGO'!R72,'PADI GOGO'!F110,'PADI GOGO'!J110,'PADI GOGO'!N110,'PADI GOGO'!R110)</f>
        <v>0</v>
      </c>
      <c r="K35" s="98"/>
      <c r="L35" s="105">
        <v>26</v>
      </c>
      <c r="M35" s="160" t="s">
        <v>27</v>
      </c>
      <c r="N35" s="94">
        <f t="shared" ref="N35:N36" si="9">C35+G35</f>
        <v>81</v>
      </c>
      <c r="O35" s="95">
        <f t="shared" ref="O35:O36" si="10">D35+H35</f>
        <v>338</v>
      </c>
      <c r="P35" s="96">
        <f t="shared" ref="P35:P36" si="11">(Q35/O35)*10</f>
        <v>61.046745562130184</v>
      </c>
      <c r="Q35" s="97">
        <f t="shared" ref="Q35:Q36" si="12">F35+J35</f>
        <v>2063.38</v>
      </c>
      <c r="R35" s="98"/>
      <c r="S35" s="151">
        <v>896</v>
      </c>
      <c r="T35" s="96">
        <f t="shared" si="4"/>
        <v>9.0401785714285712E-2</v>
      </c>
      <c r="U35" s="172">
        <f t="shared" si="5"/>
        <v>0.37723214285714285</v>
      </c>
    </row>
    <row r="36" spans="1:21" ht="20.100000000000001" customHeight="1" thickBot="1" x14ac:dyDescent="0.25">
      <c r="A36" s="92">
        <v>27</v>
      </c>
      <c r="B36" s="104" t="s">
        <v>88</v>
      </c>
      <c r="C36" s="167">
        <f>SUM('PADI SAWAH'!C35,'PADI SAWAH'!G35,'PADI SAWAH'!K35,'PADI SAWAH'!O35,'PADI SAWAH'!C73,'PADI SAWAH'!G73,'PADI SAWAH'!K73,'PADI SAWAH'!O73,'PADI SAWAH'!C111,'PADI SAWAH'!G111,'PADI SAWAH'!K111,'PADI SAWAH'!O111)</f>
        <v>1092</v>
      </c>
      <c r="D36" s="168">
        <f>SUM('PADI SAWAH'!D35,'PADI SAWAH'!H35,'PADI SAWAH'!L35,'PADI SAWAH'!P35,'PADI SAWAH'!D73,'PADI SAWAH'!H73,'PADI SAWAH'!L73,'PADI SAWAH'!P73,'PADI SAWAH'!D111,'PADI SAWAH'!H111,'PADI SAWAH'!L111,'PADI SAWAH'!P111)</f>
        <v>1065</v>
      </c>
      <c r="E36" s="169">
        <f t="shared" si="6"/>
        <v>69.285417840375587</v>
      </c>
      <c r="F36" s="170">
        <f>SUM('PADI SAWAH'!F35,'PADI SAWAH'!J35,'PADI SAWAH'!N35,'PADI SAWAH'!R35,'PADI SAWAH'!F73,'PADI SAWAH'!J73,'PADI SAWAH'!N73,'PADI SAWAH'!R73,'PADI SAWAH'!F111,'PADI SAWAH'!J111,'PADI SAWAH'!N111,'PADI SAWAH'!R111)</f>
        <v>7378.8969999999999</v>
      </c>
      <c r="G36" s="167">
        <f>SUM('PADI GOGO'!C35,'PADI GOGO'!G35,'PADI GOGO'!K35,'PADI GOGO'!O35,'PADI GOGO'!C73,'PADI GOGO'!G73,'PADI GOGO'!K73,'PADI GOGO'!O73,'PADI GOGO'!C111,'PADI GOGO'!G111,'PADI GOGO'!K111,'PADI GOGO'!O111)</f>
        <v>0</v>
      </c>
      <c r="H36" s="168">
        <f>SUM('PADI GOGO'!D35,'PADI GOGO'!H35,'PADI GOGO'!L35,'PADI GOGO'!P35,'PADI GOGO'!D73,'PADI GOGO'!H73,'PADI GOGO'!L73,'PADI GOGO'!P73,'PADI GOGO'!D111,'PADI GOGO'!H111,'PADI GOGO'!L111,'PADI GOGO'!P111)</f>
        <v>69</v>
      </c>
      <c r="I36" s="169">
        <f t="shared" si="7"/>
        <v>38.405797101449281</v>
      </c>
      <c r="J36" s="170">
        <f>SUM('PADI GOGO'!F35,'PADI GOGO'!J35,'PADI GOGO'!N35,'PADI GOGO'!R35,'PADI GOGO'!F73,'PADI GOGO'!J73,'PADI GOGO'!N73,'PADI GOGO'!R73,'PADI GOGO'!F111,'PADI GOGO'!J111,'PADI GOGO'!N111,'PADI GOGO'!R111)</f>
        <v>265</v>
      </c>
      <c r="K36" s="98"/>
      <c r="L36" s="105">
        <v>27</v>
      </c>
      <c r="M36" s="160" t="s">
        <v>88</v>
      </c>
      <c r="N36" s="94">
        <f t="shared" si="9"/>
        <v>1092</v>
      </c>
      <c r="O36" s="95">
        <f t="shared" si="10"/>
        <v>1134</v>
      </c>
      <c r="P36" s="96">
        <f t="shared" si="11"/>
        <v>67.406499118165783</v>
      </c>
      <c r="Q36" s="97">
        <f t="shared" si="12"/>
        <v>7643.8969999999999</v>
      </c>
      <c r="R36" s="98"/>
      <c r="S36" s="152">
        <v>1096</v>
      </c>
      <c r="T36" s="155">
        <f t="shared" si="4"/>
        <v>0.9963503649635036</v>
      </c>
      <c r="U36" s="173">
        <f t="shared" si="5"/>
        <v>0.97171532846715325</v>
      </c>
    </row>
    <row r="37" spans="1:21" s="82" customFormat="1" ht="20.100000000000001" customHeight="1" thickTop="1" thickBot="1" x14ac:dyDescent="0.25">
      <c r="A37" s="285" t="s">
        <v>7</v>
      </c>
      <c r="B37" s="286"/>
      <c r="C37" s="10">
        <f>SUM(C10:C36)</f>
        <v>25692</v>
      </c>
      <c r="D37" s="11">
        <f>SUM(D10:D36)</f>
        <v>32168</v>
      </c>
      <c r="E37" s="12">
        <f>(F37/D37)*10</f>
        <v>66.938554153195724</v>
      </c>
      <c r="F37" s="13">
        <f>SUM(F10:F36)</f>
        <v>215327.94100000002</v>
      </c>
      <c r="G37" s="14">
        <f>SUM(G10:G36)</f>
        <v>0</v>
      </c>
      <c r="H37" s="11">
        <f>SUM(H10:H36)</f>
        <v>189</v>
      </c>
      <c r="I37" s="15">
        <f>J37/H37*10</f>
        <v>35.767195767195766</v>
      </c>
      <c r="J37" s="16">
        <f>SUM(J10:J36)</f>
        <v>676</v>
      </c>
      <c r="K37" s="17"/>
      <c r="L37" s="285" t="s">
        <v>7</v>
      </c>
      <c r="M37" s="287"/>
      <c r="N37" s="10">
        <f>SUM(C37,G37)</f>
        <v>25692</v>
      </c>
      <c r="O37" s="11">
        <f>SUM(D37,H37)</f>
        <v>32357</v>
      </c>
      <c r="P37" s="12">
        <f t="shared" si="2"/>
        <v>66.756479587106355</v>
      </c>
      <c r="Q37" s="16">
        <f>SUM(Q10:Q36)</f>
        <v>216003.94100000002</v>
      </c>
      <c r="R37" s="18"/>
      <c r="S37" s="153">
        <f>SUM(S10:S36)</f>
        <v>35677.449999999997</v>
      </c>
      <c r="T37" s="156">
        <f t="shared" si="4"/>
        <v>0.72011873045859509</v>
      </c>
      <c r="U37" s="154">
        <f t="shared" si="5"/>
        <v>0.90163394525113205</v>
      </c>
    </row>
    <row r="38" spans="1:21" ht="20.100000000000001" customHeight="1" thickBot="1" x14ac:dyDescent="0.25">
      <c r="F38" s="107"/>
      <c r="R38" s="98"/>
    </row>
    <row r="39" spans="1:21" ht="20.100000000000001" customHeight="1" x14ac:dyDescent="0.2">
      <c r="C39" s="108"/>
      <c r="D39" s="109"/>
      <c r="E39" s="110"/>
      <c r="F39" s="109"/>
      <c r="H39" s="111"/>
      <c r="I39" s="112"/>
      <c r="J39" s="111"/>
      <c r="N39" s="111"/>
      <c r="P39" s="111"/>
      <c r="R39" s="98"/>
      <c r="S39" s="113" t="s">
        <v>74</v>
      </c>
      <c r="T39" s="114"/>
    </row>
    <row r="40" spans="1:21" ht="20.100000000000001" customHeight="1" thickBot="1" x14ac:dyDescent="0.25">
      <c r="B40" s="115" t="s">
        <v>97</v>
      </c>
      <c r="E40" s="111" t="s">
        <v>55</v>
      </c>
      <c r="F40" s="116">
        <f>SUM(F37,J37)</f>
        <v>216003.94100000002</v>
      </c>
      <c r="G40" s="82" t="s">
        <v>56</v>
      </c>
      <c r="H40" s="111">
        <f>F40*62.74%</f>
        <v>135520.87258340002</v>
      </c>
      <c r="I40" s="112"/>
      <c r="J40" s="117"/>
      <c r="Q40" s="126"/>
      <c r="R40" s="98"/>
      <c r="S40" s="118" t="s">
        <v>75</v>
      </c>
      <c r="T40" s="119"/>
    </row>
    <row r="41" spans="1:21" ht="20.100000000000001" customHeight="1" x14ac:dyDescent="0.2">
      <c r="A41" s="82"/>
      <c r="B41" s="82"/>
      <c r="C41" s="120"/>
      <c r="D41" s="121"/>
      <c r="E41" s="122"/>
      <c r="F41" s="82"/>
      <c r="G41" s="121"/>
      <c r="H41" s="82"/>
      <c r="I41" s="123"/>
      <c r="J41" s="112"/>
      <c r="K41" s="82"/>
      <c r="L41" s="82"/>
      <c r="M41" s="82"/>
      <c r="N41" s="82"/>
      <c r="O41" s="82"/>
      <c r="P41" s="82"/>
      <c r="Q41" s="116"/>
      <c r="R41" s="98"/>
      <c r="S41" s="82"/>
      <c r="T41" s="82"/>
    </row>
    <row r="42" spans="1:21" ht="20.100000000000001" customHeight="1" x14ac:dyDescent="0.2">
      <c r="B42" s="115" t="s">
        <v>98</v>
      </c>
      <c r="C42" s="124"/>
      <c r="E42" s="111" t="s">
        <v>55</v>
      </c>
      <c r="F42" s="125">
        <v>461377.85199999996</v>
      </c>
      <c r="G42" s="84" t="s">
        <v>56</v>
      </c>
      <c r="I42" s="126"/>
      <c r="R42" s="98"/>
    </row>
    <row r="43" spans="1:21" ht="20.100000000000001" customHeight="1" x14ac:dyDescent="0.2">
      <c r="B43" s="84" t="s">
        <v>94</v>
      </c>
      <c r="F43" s="127">
        <f>SUM(F40-F42)</f>
        <v>-245373.91099999993</v>
      </c>
      <c r="G43" s="82" t="s">
        <v>56</v>
      </c>
      <c r="N43" s="31"/>
      <c r="R43" s="98"/>
    </row>
    <row r="44" spans="1:21" ht="20.100000000000001" customHeight="1" x14ac:dyDescent="0.2">
      <c r="A44" s="1"/>
      <c r="B44" s="128" t="s">
        <v>68</v>
      </c>
      <c r="C44" s="129"/>
      <c r="D44" s="87"/>
      <c r="E44" s="87"/>
      <c r="F44" s="130">
        <f>F43/F42*100</f>
        <v>-53.182854342995199</v>
      </c>
      <c r="G44" s="87" t="s">
        <v>57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98"/>
      <c r="S44" s="87"/>
      <c r="T44" s="87"/>
    </row>
    <row r="45" spans="1:21" ht="20.100000000000001" customHeight="1" x14ac:dyDescent="0.2">
      <c r="A45" s="1"/>
      <c r="B45" s="1"/>
      <c r="C45" s="131"/>
      <c r="D45" s="86"/>
      <c r="E45" s="91"/>
      <c r="F45" s="91"/>
      <c r="G45" s="131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98"/>
      <c r="S45" s="87"/>
      <c r="T45" s="87"/>
    </row>
    <row r="46" spans="1:21" ht="20.100000000000001" customHeight="1" x14ac:dyDescent="0.2">
      <c r="A46" s="1"/>
      <c r="B46" s="1"/>
      <c r="C46" s="131" t="s">
        <v>67</v>
      </c>
      <c r="D46" s="86"/>
      <c r="E46" s="91"/>
      <c r="F46" s="91">
        <f>F40/F42%</f>
        <v>46.817145657004801</v>
      </c>
      <c r="G46" s="131" t="s">
        <v>57</v>
      </c>
      <c r="H46" s="86"/>
      <c r="I46" s="91"/>
      <c r="J46" s="86"/>
      <c r="K46" s="86"/>
      <c r="L46" s="86"/>
      <c r="M46" s="86"/>
      <c r="N46" s="86"/>
      <c r="O46" s="91"/>
      <c r="P46" s="86"/>
      <c r="Q46" s="86"/>
      <c r="R46" s="98"/>
      <c r="S46" s="91"/>
      <c r="T46" s="86"/>
    </row>
    <row r="47" spans="1:21" ht="20.100000000000001" customHeight="1" x14ac:dyDescent="0.2">
      <c r="A47" s="1"/>
      <c r="B47" s="1"/>
      <c r="C47" s="86"/>
      <c r="D47" s="86"/>
      <c r="E47" s="91"/>
      <c r="F47" s="86"/>
      <c r="G47" s="86"/>
      <c r="H47" s="86"/>
      <c r="I47" s="91"/>
      <c r="J47" s="86"/>
      <c r="K47" s="86"/>
      <c r="L47" s="86"/>
      <c r="M47" s="86"/>
      <c r="N47" s="86"/>
      <c r="O47" s="91"/>
      <c r="P47" s="86"/>
      <c r="Q47" s="86"/>
      <c r="R47" s="98"/>
      <c r="S47" s="91"/>
      <c r="T47" s="86"/>
    </row>
    <row r="48" spans="1:21" ht="20.100000000000001" customHeight="1" x14ac:dyDescent="0.2">
      <c r="A48" s="117"/>
      <c r="B48" s="87"/>
      <c r="C48" s="17"/>
      <c r="D48" s="17"/>
      <c r="E48" s="17"/>
      <c r="F48" s="17"/>
      <c r="G48" s="17"/>
      <c r="H48" s="98"/>
      <c r="I48" s="103"/>
      <c r="J48" s="98"/>
      <c r="K48" s="132"/>
      <c r="L48" s="98"/>
      <c r="M48" s="98"/>
      <c r="N48" s="98"/>
      <c r="O48" s="103"/>
      <c r="P48" s="98"/>
      <c r="Q48" s="98"/>
      <c r="R48" s="98"/>
      <c r="S48" s="103"/>
      <c r="T48" s="98"/>
    </row>
    <row r="49" spans="1:20" ht="20.100000000000001" customHeight="1" x14ac:dyDescent="0.2">
      <c r="A49" s="86"/>
      <c r="B49" s="117"/>
      <c r="C49" s="98"/>
      <c r="D49" s="98"/>
      <c r="E49" s="103"/>
      <c r="F49" s="98"/>
      <c r="G49" s="98"/>
      <c r="H49" s="98"/>
      <c r="I49" s="103"/>
      <c r="J49" s="98"/>
      <c r="K49" s="132"/>
      <c r="L49" s="98"/>
      <c r="M49" s="98"/>
      <c r="N49" s="98"/>
      <c r="O49" s="103"/>
      <c r="P49" s="98"/>
      <c r="Q49" s="98"/>
      <c r="R49" s="98"/>
      <c r="S49" s="103"/>
      <c r="T49" s="98"/>
    </row>
    <row r="50" spans="1:20" ht="20.100000000000001" customHeight="1" x14ac:dyDescent="0.2">
      <c r="A50" s="86"/>
      <c r="B50" s="117"/>
      <c r="C50" s="98"/>
      <c r="D50" s="98"/>
      <c r="E50" s="103"/>
      <c r="F50" s="98"/>
      <c r="G50" s="98"/>
      <c r="H50" s="98"/>
      <c r="I50" s="103"/>
      <c r="J50" s="98"/>
      <c r="K50" s="98"/>
      <c r="L50" s="98"/>
      <c r="M50" s="98"/>
      <c r="N50" s="98"/>
      <c r="O50" s="103"/>
      <c r="P50" s="98"/>
      <c r="Q50" s="98"/>
      <c r="R50" s="98"/>
      <c r="S50" s="103"/>
      <c r="T50" s="98"/>
    </row>
  </sheetData>
  <mergeCells count="18">
    <mergeCell ref="T6:T9"/>
    <mergeCell ref="U6:U9"/>
    <mergeCell ref="A37:B37"/>
    <mergeCell ref="L37:M37"/>
    <mergeCell ref="S6:S8"/>
    <mergeCell ref="N6:Q7"/>
    <mergeCell ref="L3:Q3"/>
    <mergeCell ref="L4:Q4"/>
    <mergeCell ref="A3:J3"/>
    <mergeCell ref="A4:J4"/>
    <mergeCell ref="L6:L9"/>
    <mergeCell ref="M6:M9"/>
    <mergeCell ref="A6:A9"/>
    <mergeCell ref="B6:B9"/>
    <mergeCell ref="C7:F7"/>
    <mergeCell ref="G7:J7"/>
    <mergeCell ref="C6:F6"/>
    <mergeCell ref="G6:J6"/>
  </mergeCells>
  <phoneticPr fontId="0" type="noConversion"/>
  <pageMargins left="0.64" right="0.74803149606299202" top="0.643700787" bottom="0.196850393700787" header="0.511811023622047" footer="0.511811023622047"/>
  <pageSetup paperSize="5" scale="95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PADI SAWAH</vt:lpstr>
      <vt:lpstr>PADI GOGO</vt:lpstr>
      <vt:lpstr>PUSO</vt:lpstr>
      <vt:lpstr>REKAPITULASI</vt:lpstr>
      <vt:lpstr>'PADI GOGO'!Print_Area</vt:lpstr>
      <vt:lpstr>'PADI SAWAH'!Print_Area</vt:lpstr>
      <vt:lpstr>PUSO!Print_Area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Realisasi Padi 2018</dc:title>
  <dc:creator>Bang_Anjar10</dc:creator>
  <cp:lastModifiedBy>Asus</cp:lastModifiedBy>
  <cp:lastPrinted>2018-10-23T00:09:52Z</cp:lastPrinted>
  <dcterms:created xsi:type="dcterms:W3CDTF">2005-03-01T06:22:15Z</dcterms:created>
  <dcterms:modified xsi:type="dcterms:W3CDTF">2021-05-19T01:11:27Z</dcterms:modified>
</cp:coreProperties>
</file>